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000"/>
  </bookViews>
  <sheets>
    <sheet name="СтартФиниш(030)" sheetId="1" r:id="rId1"/>
  </sheets>
  <externalReferences>
    <externalReference r:id="rId2"/>
  </externalReferences>
  <definedNames>
    <definedName name="_xlnm._FilterDatabase" localSheetId="0" hidden="1">'СтартФиниш(030)'!$B$8:$J$20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9" i="1"/>
  <c r="A278"/>
  <c r="A277"/>
  <c r="A276"/>
  <c r="A275"/>
  <c r="M213"/>
  <c r="J213"/>
  <c r="I213"/>
  <c r="I212"/>
  <c r="I211"/>
  <c r="M210"/>
  <c r="J210"/>
  <c r="I210"/>
  <c r="D210"/>
  <c r="I209"/>
  <c r="M208"/>
  <c r="J208"/>
  <c r="I208"/>
  <c r="M207"/>
  <c r="J207"/>
  <c r="I207"/>
  <c r="M206"/>
  <c r="J206"/>
  <c r="I206"/>
  <c r="M205"/>
  <c r="J205"/>
  <c r="D204"/>
  <c r="M203"/>
  <c r="J203"/>
  <c r="I203"/>
  <c r="M202"/>
  <c r="J202"/>
  <c r="I202"/>
  <c r="D202"/>
  <c r="M201"/>
  <c r="J201"/>
  <c r="I201"/>
  <c r="M200"/>
  <c r="J200"/>
  <c r="I200"/>
  <c r="D200"/>
  <c r="M199"/>
  <c r="J199"/>
  <c r="I199"/>
  <c r="D199"/>
  <c r="M197"/>
  <c r="J197"/>
  <c r="I197"/>
  <c r="D197"/>
  <c r="M196"/>
  <c r="J196"/>
  <c r="I196"/>
  <c r="D196"/>
  <c r="M195"/>
  <c r="J195"/>
  <c r="I195"/>
  <c r="M194"/>
  <c r="J194"/>
  <c r="I194"/>
  <c r="M193"/>
  <c r="J193"/>
  <c r="M192"/>
  <c r="J192"/>
  <c r="I192"/>
  <c r="D192"/>
  <c r="M191"/>
  <c r="J191"/>
  <c r="I191"/>
  <c r="D191"/>
  <c r="M190"/>
  <c r="J190"/>
  <c r="I190"/>
  <c r="D190"/>
  <c r="M189"/>
  <c r="J189"/>
  <c r="I189"/>
  <c r="D189"/>
  <c r="M188"/>
  <c r="J188"/>
  <c r="I188"/>
  <c r="D188"/>
  <c r="M187"/>
  <c r="J187"/>
  <c r="I187"/>
  <c r="D187"/>
  <c r="M186"/>
  <c r="J186"/>
  <c r="I186"/>
  <c r="D186"/>
  <c r="M185"/>
  <c r="J185"/>
  <c r="I185"/>
  <c r="D185"/>
  <c r="M182"/>
  <c r="J182"/>
  <c r="I182"/>
  <c r="D182"/>
  <c r="M181"/>
  <c r="J181"/>
  <c r="I181"/>
  <c r="D181"/>
  <c r="M180"/>
  <c r="J180"/>
  <c r="I180"/>
  <c r="D180"/>
  <c r="M178"/>
  <c r="J178"/>
  <c r="I178"/>
  <c r="D178"/>
  <c r="M177"/>
  <c r="J177"/>
  <c r="I177"/>
  <c r="D177"/>
  <c r="M175"/>
  <c r="J175"/>
  <c r="I175"/>
  <c r="D175"/>
  <c r="M174"/>
  <c r="J174"/>
  <c r="I174"/>
  <c r="D174"/>
  <c r="M173"/>
  <c r="J173"/>
  <c r="I173"/>
  <c r="D173"/>
  <c r="M172"/>
  <c r="J172"/>
  <c r="I172"/>
  <c r="D172"/>
  <c r="M171"/>
  <c r="J171"/>
  <c r="M170"/>
  <c r="J170"/>
  <c r="I170"/>
  <c r="M169"/>
  <c r="J169"/>
  <c r="I169"/>
  <c r="I168"/>
  <c r="M167"/>
  <c r="J167"/>
  <c r="I167"/>
  <c r="M166"/>
  <c r="J166"/>
  <c r="I166"/>
  <c r="M165"/>
  <c r="J165"/>
  <c r="I165"/>
  <c r="M164"/>
  <c r="J164"/>
  <c r="I164"/>
  <c r="M163"/>
  <c r="J163"/>
  <c r="I163"/>
  <c r="M162"/>
  <c r="J162"/>
  <c r="I162"/>
  <c r="I161"/>
  <c r="I160"/>
  <c r="M159"/>
  <c r="J159"/>
  <c r="I159"/>
  <c r="M158"/>
  <c r="J158"/>
  <c r="I158"/>
  <c r="M157"/>
  <c r="J157"/>
  <c r="I157"/>
  <c r="M156"/>
  <c r="J156"/>
  <c r="I156"/>
  <c r="M155"/>
  <c r="J155"/>
  <c r="I155"/>
  <c r="I154"/>
  <c r="I153"/>
  <c r="I152"/>
  <c r="M150"/>
  <c r="J150"/>
  <c r="I150"/>
  <c r="D150"/>
  <c r="M149"/>
  <c r="J149"/>
  <c r="I149"/>
  <c r="D149"/>
  <c r="M148"/>
  <c r="J148"/>
  <c r="I146"/>
  <c r="I145"/>
  <c r="M144"/>
  <c r="J144"/>
  <c r="I144"/>
  <c r="M143"/>
  <c r="J143"/>
  <c r="I143"/>
  <c r="M142"/>
  <c r="J142"/>
  <c r="I142"/>
  <c r="M141"/>
  <c r="J141"/>
  <c r="I141"/>
  <c r="M140"/>
  <c r="J140"/>
  <c r="I140"/>
  <c r="M139"/>
  <c r="M138"/>
  <c r="J138"/>
  <c r="I138"/>
  <c r="M137"/>
  <c r="J137"/>
  <c r="I137"/>
  <c r="M136"/>
  <c r="J136"/>
  <c r="I136"/>
  <c r="I135"/>
  <c r="I134"/>
  <c r="M133"/>
  <c r="J133"/>
  <c r="I133"/>
  <c r="M132"/>
  <c r="J132"/>
  <c r="I132"/>
  <c r="M131"/>
  <c r="J131"/>
  <c r="I131"/>
  <c r="M130"/>
  <c r="J130"/>
  <c r="I130"/>
  <c r="M129"/>
  <c r="J129"/>
  <c r="I129"/>
  <c r="M128"/>
  <c r="J128"/>
  <c r="I128"/>
  <c r="M127"/>
  <c r="J127"/>
  <c r="I127"/>
  <c r="M126"/>
  <c r="J126"/>
  <c r="I126"/>
  <c r="M125"/>
  <c r="J125"/>
  <c r="I125"/>
  <c r="M123"/>
  <c r="J123"/>
  <c r="I123"/>
  <c r="M122"/>
  <c r="J122"/>
  <c r="I122"/>
  <c r="M121"/>
  <c r="J121"/>
  <c r="I121"/>
  <c r="M120"/>
  <c r="J120"/>
  <c r="I120"/>
  <c r="M119"/>
  <c r="J119"/>
  <c r="I119"/>
  <c r="M118"/>
  <c r="J118"/>
  <c r="I118"/>
  <c r="M117"/>
  <c r="J117"/>
  <c r="I117"/>
  <c r="M116"/>
  <c r="J116"/>
  <c r="I116"/>
  <c r="M115"/>
  <c r="J115"/>
  <c r="I115"/>
  <c r="M114"/>
  <c r="J114"/>
  <c r="I114"/>
  <c r="M113"/>
  <c r="J113"/>
  <c r="I111"/>
  <c r="I110"/>
  <c r="I109"/>
  <c r="I108"/>
  <c r="I107"/>
  <c r="I106"/>
  <c r="J105"/>
  <c r="I105"/>
  <c r="M104"/>
  <c r="J104"/>
  <c r="I104"/>
  <c r="J103"/>
  <c r="I103"/>
  <c r="M102"/>
  <c r="J102"/>
  <c r="I102"/>
  <c r="J101"/>
  <c r="I101"/>
  <c r="M100"/>
  <c r="J100"/>
  <c r="I100"/>
  <c r="M99"/>
  <c r="J99"/>
  <c r="I99"/>
  <c r="M98"/>
  <c r="J98"/>
  <c r="I98"/>
  <c r="M97"/>
  <c r="J97"/>
  <c r="M96"/>
  <c r="J96"/>
  <c r="I96"/>
  <c r="J95"/>
  <c r="I95"/>
  <c r="J94"/>
  <c r="I94"/>
  <c r="J93"/>
  <c r="I93"/>
  <c r="J92"/>
  <c r="I92"/>
  <c r="M91"/>
  <c r="J91"/>
  <c r="I91"/>
  <c r="M90"/>
  <c r="J90"/>
  <c r="I90"/>
  <c r="M89"/>
  <c r="J89"/>
  <c r="I89"/>
  <c r="M88"/>
  <c r="J88"/>
  <c r="I88"/>
  <c r="M87"/>
  <c r="J87"/>
  <c r="I87"/>
  <c r="M86"/>
  <c r="J86"/>
  <c r="I86"/>
  <c r="M85"/>
  <c r="J85"/>
  <c r="I85"/>
  <c r="M84"/>
  <c r="J84"/>
  <c r="I84"/>
  <c r="I83"/>
  <c r="M82"/>
  <c r="J82"/>
  <c r="I82"/>
  <c r="M81"/>
  <c r="J81"/>
  <c r="I81"/>
  <c r="M78"/>
  <c r="J78"/>
  <c r="I78"/>
  <c r="I77"/>
  <c r="I76"/>
  <c r="M75"/>
  <c r="J75"/>
  <c r="I75"/>
  <c r="I74"/>
  <c r="M73"/>
  <c r="J73"/>
  <c r="I73"/>
  <c r="M72"/>
  <c r="J72"/>
  <c r="I72"/>
  <c r="I71"/>
  <c r="M70"/>
  <c r="J70"/>
  <c r="I70"/>
  <c r="M69"/>
  <c r="I69"/>
  <c r="M68"/>
  <c r="J68"/>
  <c r="I68"/>
  <c r="M67"/>
  <c r="J67"/>
  <c r="I67"/>
  <c r="M66"/>
  <c r="J66"/>
  <c r="I66"/>
  <c r="M65"/>
  <c r="J65"/>
  <c r="I65"/>
  <c r="M64"/>
  <c r="J64"/>
  <c r="I64"/>
  <c r="M63"/>
  <c r="I63"/>
  <c r="M62"/>
  <c r="J62"/>
  <c r="I62"/>
  <c r="M61"/>
  <c r="J61"/>
  <c r="I61"/>
  <c r="M60"/>
  <c r="J60"/>
  <c r="I60"/>
  <c r="M59"/>
  <c r="I59"/>
  <c r="M58"/>
  <c r="J58"/>
  <c r="I58"/>
  <c r="M57"/>
  <c r="J57"/>
  <c r="I57"/>
  <c r="M56"/>
  <c r="J56"/>
  <c r="I56"/>
  <c r="M55"/>
  <c r="J55"/>
  <c r="I55"/>
  <c r="M54"/>
  <c r="J54"/>
  <c r="I54"/>
  <c r="M53"/>
  <c r="I53"/>
  <c r="M52"/>
  <c r="J52"/>
  <c r="I52"/>
  <c r="M51"/>
  <c r="J51"/>
  <c r="I51"/>
  <c r="M50"/>
  <c r="J50"/>
  <c r="I50"/>
  <c r="M49"/>
  <c r="J49"/>
  <c r="I49"/>
  <c r="I47"/>
  <c r="I46"/>
  <c r="I45"/>
  <c r="I44"/>
  <c r="I43"/>
  <c r="M42"/>
  <c r="J42"/>
  <c r="I42"/>
  <c r="M41"/>
  <c r="J41"/>
  <c r="I41"/>
  <c r="M40"/>
  <c r="J40"/>
  <c r="I40"/>
  <c r="M39"/>
  <c r="J39"/>
  <c r="I39"/>
  <c r="M38"/>
  <c r="J38"/>
  <c r="I38"/>
  <c r="M37"/>
  <c r="J37"/>
  <c r="I37"/>
  <c r="M36"/>
  <c r="J36"/>
  <c r="I36"/>
  <c r="M35"/>
  <c r="J35"/>
  <c r="I35"/>
  <c r="M34"/>
  <c r="J34"/>
  <c r="I34"/>
  <c r="M33"/>
  <c r="J33"/>
  <c r="I33"/>
  <c r="M31"/>
  <c r="J31"/>
  <c r="I31"/>
  <c r="M30"/>
  <c r="J30"/>
  <c r="I30"/>
  <c r="M29"/>
  <c r="J29"/>
  <c r="I29"/>
  <c r="M28"/>
  <c r="J28"/>
  <c r="I28"/>
  <c r="M27"/>
  <c r="J27"/>
  <c r="I27"/>
  <c r="M26"/>
  <c r="J26"/>
  <c r="I26"/>
  <c r="M25"/>
  <c r="J25"/>
  <c r="I25"/>
  <c r="I24"/>
  <c r="I23"/>
  <c r="M22"/>
  <c r="J22"/>
  <c r="I22"/>
  <c r="M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<sst xmlns="http://schemas.openxmlformats.org/spreadsheetml/2006/main" count="429" uniqueCount="239">
  <si>
    <t xml:space="preserve">  ПРОТОКОЛ</t>
  </si>
  <si>
    <t xml:space="preserve"> соревнований по лыжным гонкам,</t>
  </si>
  <si>
    <t>СТИЛЬ ХОДА СВОБОДНЫЙ</t>
  </si>
  <si>
    <r>
      <rPr>
        <b/>
        <i/>
        <sz val="12"/>
        <rFont val="Times New Roman Cyr"/>
        <charset val="204"/>
      </rPr>
      <t>место проведения</t>
    </r>
    <r>
      <rPr>
        <b/>
        <sz val="12"/>
        <rFont val="Times New Roman Cyr"/>
        <charset val="204"/>
      </rPr>
      <t>:</t>
    </r>
    <r>
      <rPr>
        <sz val="12"/>
        <rFont val="Times New Roman Cyr"/>
        <charset val="204"/>
      </rPr>
      <t>г.Ухта, мкр.УРМЗ л/б МУ "СШ № 1"</t>
    </r>
  </si>
  <si>
    <t>08 ДЕКАБРЯ 2024г.</t>
  </si>
  <si>
    <t xml:space="preserve">№ </t>
  </si>
  <si>
    <t>Фамилия, Имя  участника</t>
  </si>
  <si>
    <t>лет</t>
  </si>
  <si>
    <t>Год рож</t>
  </si>
  <si>
    <t>организация</t>
  </si>
  <si>
    <t>Время
старта</t>
  </si>
  <si>
    <t>Время финиша</t>
  </si>
  <si>
    <t>Результат</t>
  </si>
  <si>
    <t>с коэф.</t>
  </si>
  <si>
    <t>М</t>
  </si>
  <si>
    <t>700М</t>
  </si>
  <si>
    <t xml:space="preserve">Девочки 2017 г.р. и мл.  </t>
  </si>
  <si>
    <t xml:space="preserve">ПАЛЬШИНА АЛЕКСАНДРА </t>
  </si>
  <si>
    <t>ШУДАЯГ СШ 1 САВИНА Е.Д.</t>
  </si>
  <si>
    <t>ГОРЕЛОВА ДАРЬЯ</t>
  </si>
  <si>
    <t>УХТА СШ 1 МОРОЗОВА Н.Н.</t>
  </si>
  <si>
    <t>БОРМОТОВА АРИНА</t>
  </si>
  <si>
    <t>НИКИФОРОВА ЕВА</t>
  </si>
  <si>
    <t>КЕРН ВАРВАРА</t>
  </si>
  <si>
    <t>ВОЛКОВА ВАСИЛИСА</t>
  </si>
  <si>
    <t>УХТА</t>
  </si>
  <si>
    <t>ГОРЕЛОВА АННА</t>
  </si>
  <si>
    <t>ИЗЪЮРОВА АДЕЛИНА</t>
  </si>
  <si>
    <t>БУШЕНЕВА ЕВГЕНИЯ</t>
  </si>
  <si>
    <t>ТОЛПЫГА ЕКАТЕРИНА</t>
  </si>
  <si>
    <t>ЯРЕГА СШ 1 ШАРОВА И.В.</t>
  </si>
  <si>
    <t xml:space="preserve">ДУРКИНА КИРА </t>
  </si>
  <si>
    <t xml:space="preserve">МУЖИКОВА ДАРИЯ </t>
  </si>
  <si>
    <t>НС</t>
  </si>
  <si>
    <t>ГУСЕВА ЕВА</t>
  </si>
  <si>
    <t>Мальчики 2017 г.р. и мл.</t>
  </si>
  <si>
    <t>ВЛАДЫКИН МИРОН</t>
  </si>
  <si>
    <t>СОСНОГОРСК</t>
  </si>
  <si>
    <t>ИСАКОВ ГЛЕБ</t>
  </si>
  <si>
    <t>БУРЯКОВ ЯРОСЛАВ</t>
  </si>
  <si>
    <t>БУШЕНЕВ ЮРИЙ</t>
  </si>
  <si>
    <t>ХУДЯЕВ ИВАН</t>
  </si>
  <si>
    <t>ЮДИН ИВАН</t>
  </si>
  <si>
    <t>МУДРОВ АЛЕКСАНДР</t>
  </si>
  <si>
    <t>ОРЕЛ ИГОРЬ</t>
  </si>
  <si>
    <t>ВАХРАМЕЕВ СЕМЕН</t>
  </si>
  <si>
    <t>МАКСАРОВ МАКАР</t>
  </si>
  <si>
    <t xml:space="preserve">Девочки 2015-2016 г.р. </t>
  </si>
  <si>
    <t>БРУСНИЦЫНА ЕКАТЕРИНА</t>
  </si>
  <si>
    <t>ГУЩИНА СТЕФАНИЯ</t>
  </si>
  <si>
    <t>ТРОИЦКО-ПЕЧОРСК</t>
  </si>
  <si>
    <t>ЧУРОВА МИЛАНА</t>
  </si>
  <si>
    <t>ВОДНЫЙ СШ 1 ПРОКУДОВИЧ Н.М.</t>
  </si>
  <si>
    <t>БУРЯКОВА ЕКАТЕРИНА</t>
  </si>
  <si>
    <t>СУХАНОВА ПОЛИНА</t>
  </si>
  <si>
    <t>ЯЦЕНКО ВИКТОРИЯ</t>
  </si>
  <si>
    <t>ПОКОТИЛО МАРИНА</t>
  </si>
  <si>
    <t xml:space="preserve">КОЖЕМЯКИНА ЕКАТЕРИНА </t>
  </si>
  <si>
    <t>ПАЛЬШИНА СОФИЯ</t>
  </si>
  <si>
    <t>ЛЕЩЕНКО ВАЛЕРИЯ</t>
  </si>
  <si>
    <t>ШМЫГОВАТАЯ ЛИКА</t>
  </si>
  <si>
    <t>ЮЩУК АРИНА</t>
  </si>
  <si>
    <t>СИРОТКИНА МАРИЯ</t>
  </si>
  <si>
    <t>ЕВСЕЕВА КСЕНИЯ</t>
  </si>
  <si>
    <t>РУЖАНОВА АЛЕНА</t>
  </si>
  <si>
    <t xml:space="preserve">Мальчики 2015-2016 г.р. </t>
  </si>
  <si>
    <t>ТРИШИН ЯРОСЛАВ</t>
  </si>
  <si>
    <t>СТЕПАНОВ МАТВЕЙ</t>
  </si>
  <si>
    <t>ХИТРОВ НИКОЛАЙ</t>
  </si>
  <si>
    <t>КРИВУЦКИЙ ВЛАДИСЛАВ</t>
  </si>
  <si>
    <t>ГАЙСИН АРТЕМ</t>
  </si>
  <si>
    <t>ШИТОВ КЛИМЕНТИЙ</t>
  </si>
  <si>
    <t>БАЖУКОВ СЕМЕН</t>
  </si>
  <si>
    <t>РОЧЕВ ДЕМЬЯН</t>
  </si>
  <si>
    <t>КРУТИКОВ АНТОН</t>
  </si>
  <si>
    <t>ХАЙРУЛИН ЛЕВ</t>
  </si>
  <si>
    <t>АЛЬФЕР МАРК</t>
  </si>
  <si>
    <t>ХАМЕНЕВ КОНСТАНТИН</t>
  </si>
  <si>
    <t>СМИРНОВ ИВАН</t>
  </si>
  <si>
    <t xml:space="preserve">НЕМЧИНОВ АЛЕКСЕЙ </t>
  </si>
  <si>
    <t>АКСЕНОВ ВАДИМ</t>
  </si>
  <si>
    <t>ШУМИЛОВ ЯРОМИР</t>
  </si>
  <si>
    <t>ЛИВАТОВ ИВАН</t>
  </si>
  <si>
    <t>ДАВЛЕКАНОВ ЭМИЛЬ</t>
  </si>
  <si>
    <t>ХАЙРУЛИН МИХАИЛ</t>
  </si>
  <si>
    <t>НОСКОВ ДМИТРИЙ</t>
  </si>
  <si>
    <t>КОСОРУКОВ АРТЕМ</t>
  </si>
  <si>
    <t>МИШАРИН АЛЕКСАНДР</t>
  </si>
  <si>
    <t>СЛЯДНЕВ ДАНИЛ</t>
  </si>
  <si>
    <t>ВАНЬКОВ АНДРЕЙ</t>
  </si>
  <si>
    <t>СУХОРУКОВ АРТЕМ</t>
  </si>
  <si>
    <t>ЯКИМОВ ЯРОСЛАВ</t>
  </si>
  <si>
    <t>БАЛА ГЛЕБ</t>
  </si>
  <si>
    <t>ЧЕРНЫХ ВЛАДИМИР</t>
  </si>
  <si>
    <t>ЧЕРНЫХ ЛЕВ</t>
  </si>
  <si>
    <t>БАБАЕВ ТИМУР</t>
  </si>
  <si>
    <t>2км</t>
  </si>
  <si>
    <t xml:space="preserve">Девушки 2013-2014 г.р.   </t>
  </si>
  <si>
    <t>ЧУРОВА ВИКТОРИЯ</t>
  </si>
  <si>
    <t>ТАРАНЕНКО АКСИНЬЯ</t>
  </si>
  <si>
    <t>АЗНАБАЕВА АРИНА</t>
  </si>
  <si>
    <t>КОВАЛЬСКАЯ АНАСТАСИЯ</t>
  </si>
  <si>
    <t>ОВЧИННИКОВА ЕВГЕНИЯ</t>
  </si>
  <si>
    <t>БАЖИНА ПОЛИНА</t>
  </si>
  <si>
    <t>КОРКИНА ГАЛИНА</t>
  </si>
  <si>
    <t>БЕЛЯЕВА МАРГАРИТА</t>
  </si>
  <si>
    <t>ИВАНОВА ТАИСИЯ</t>
  </si>
  <si>
    <t>ЧАЛЫШЕВА ОЛЕСЯ</t>
  </si>
  <si>
    <t>ВОРОБЬЕВА ЕКАТЕРИНА</t>
  </si>
  <si>
    <t xml:space="preserve">СИТКАРЕВА АГЛАЯ </t>
  </si>
  <si>
    <t xml:space="preserve">МАХНО КСЕНИЯ </t>
  </si>
  <si>
    <t>АЛФЕРОВА ДИАНА</t>
  </si>
  <si>
    <t>УХТА СШ 1 АЛИЕВ А.С.</t>
  </si>
  <si>
    <t>АЛИСУЛТАНОВА АННА</t>
  </si>
  <si>
    <t>ТЕРЕНТЬЕВА АПОЛЛИНАРИЯ</t>
  </si>
  <si>
    <t xml:space="preserve">Юноши 2013-2014 г.р.   </t>
  </si>
  <si>
    <t>КУШАК ЯРОСЛАВ</t>
  </si>
  <si>
    <t>МУЖИКОВ НИКИФОР</t>
  </si>
  <si>
    <t>ВЛАСОВ ИЛЬЯ</t>
  </si>
  <si>
    <t>КРОПОТИН РУСЛАН</t>
  </si>
  <si>
    <t>ГОРШКОВ ЗАХАР</t>
  </si>
  <si>
    <t>ЕРОФЕЕВ ГЕОРГИЙ</t>
  </si>
  <si>
    <t>КОЛОНТАЕНКО ИГОРЬ</t>
  </si>
  <si>
    <t>ЗОЛОТАРЕВ НИКИТА</t>
  </si>
  <si>
    <t>МОШКИН АЛЕКСАНДР</t>
  </si>
  <si>
    <t>БАКЛАНОВ АРТЕМ</t>
  </si>
  <si>
    <t>НОГИН РОМАН</t>
  </si>
  <si>
    <t>СПИЧЁНОК ДАНИЛ</t>
  </si>
  <si>
    <t>СИМАКОВ МАКСИМ</t>
  </si>
  <si>
    <t>3 км</t>
  </si>
  <si>
    <t xml:space="preserve">Девушки 2011-2012 г.р.   </t>
  </si>
  <si>
    <t>ЛУЗГИНА ЕСЕНИЯ</t>
  </si>
  <si>
    <t>ТЕРЕНТЬЕВА ДИАНА</t>
  </si>
  <si>
    <t>ЯЦЕНКО ДАРЬЯ</t>
  </si>
  <si>
    <t>ДЖАФАРОВА МАРИЯ</t>
  </si>
  <si>
    <t>ДАНИЛИНА АНАСТАСИЯ</t>
  </si>
  <si>
    <t xml:space="preserve">БЛАГОДАТСКИХ ВАЛЕРИЯ </t>
  </si>
  <si>
    <t>КНУРЕНКО СОФЬЯ</t>
  </si>
  <si>
    <t xml:space="preserve">ДЖАМАН ВИКТОРИЯ </t>
  </si>
  <si>
    <t>ЗАЙЦЕВА ВАЛЕРИЯ</t>
  </si>
  <si>
    <t>ЗАБЕЛИНСКАЯ АДЕЛИНА</t>
  </si>
  <si>
    <t xml:space="preserve">Девушки 2009-2010 г.р.   </t>
  </si>
  <si>
    <t>ФАТОВА ИРИНА</t>
  </si>
  <si>
    <t>ПАЛЬШИНА АЛИСА</t>
  </si>
  <si>
    <t>ГРЕХНЕВА ЕКАТЕРИНА</t>
  </si>
  <si>
    <t>РУШАНЯН МИЛЕНА</t>
  </si>
  <si>
    <t>СОТНИЧУК ОЛЕСЯ</t>
  </si>
  <si>
    <t>ТЕПЛОВА АЛИНА</t>
  </si>
  <si>
    <t xml:space="preserve">СМИРНОВА АЛЕКСАНДРА </t>
  </si>
  <si>
    <t>МЕДВЕДЕВА ВЕРОНИКА</t>
  </si>
  <si>
    <t>ДЫДЫК НЕЛЛИ</t>
  </si>
  <si>
    <t>ГОЛЯДКИНА ЛИДИЯ</t>
  </si>
  <si>
    <t>ТРИФОНОВА УЛЬЯНА</t>
  </si>
  <si>
    <t>ШАБАКОВА АЛЛА</t>
  </si>
  <si>
    <t>ГАЙДАКОВА МИЛЕНА</t>
  </si>
  <si>
    <t xml:space="preserve">Юноши 2011-2012 г.р.   </t>
  </si>
  <si>
    <t>ВЕЛИЧКО ВИКТОР</t>
  </si>
  <si>
    <t>АНДРЕЕВ АРТЕМ</t>
  </si>
  <si>
    <t>КИРЬЯНОВ НИКОЛАЙ</t>
  </si>
  <si>
    <t>ЛИВАТОВ ЛЕВ</t>
  </si>
  <si>
    <t>ГАЙСИН РЕНАТ</t>
  </si>
  <si>
    <t>ПУШКАРЕВ ВИКТОР</t>
  </si>
  <si>
    <t>БАЛАШОВ МАКСИМ</t>
  </si>
  <si>
    <t>5 км</t>
  </si>
  <si>
    <t xml:space="preserve">Девушки 2007-2008 г.р.  </t>
  </si>
  <si>
    <t>МАЛЫШЕВА СОФЬЯ</t>
  </si>
  <si>
    <t>КУРОЧКИНА АРИНА</t>
  </si>
  <si>
    <t xml:space="preserve">Юноши 2009-2010 г.р.   </t>
  </si>
  <si>
    <t>СТЕФАНОВИЧ АЛЕКСЕЙ</t>
  </si>
  <si>
    <t>ЕФРЕМОВ АРТЕМ</t>
  </si>
  <si>
    <t>ТОЛМАЧЕВ ТИМОФЕЙ</t>
  </si>
  <si>
    <t>КУРГАНСКИЙ КИРИЛЛ</t>
  </si>
  <si>
    <t>МИСЕВ ГЛЕБ</t>
  </si>
  <si>
    <t>КНЯЗЬКИН ДМИТРИЙ</t>
  </si>
  <si>
    <t>БОРИСОВ ИВАН</t>
  </si>
  <si>
    <t>ФЕРИН РОМАН</t>
  </si>
  <si>
    <t>ВОЛЬХИН  ИВАН</t>
  </si>
  <si>
    <t>КУШАК АРТУР</t>
  </si>
  <si>
    <t>ЛОГИНОВ МАТВЕЙ</t>
  </si>
  <si>
    <t>ИНШИН ДМИТРИЙ</t>
  </si>
  <si>
    <t>БАГАЕВ ВИТАЛИЙ</t>
  </si>
  <si>
    <t>РОЧЕВ ИГНАТ</t>
  </si>
  <si>
    <t>ШВЕЦ ИВАН</t>
  </si>
  <si>
    <t>ЧЕРНЯЕВ ДАНИЛ</t>
  </si>
  <si>
    <t>РОЧЕВ ЗАХАР</t>
  </si>
  <si>
    <t>ИЗМАЙЛОВ МАКСИМ</t>
  </si>
  <si>
    <t>ЛАПШИН АРТУР</t>
  </si>
  <si>
    <t>нс</t>
  </si>
  <si>
    <t xml:space="preserve">Женщины 1995-2006 г.р.  19-30 лет </t>
  </si>
  <si>
    <t>РОЧЕВА НАТАЛЬЯ</t>
  </si>
  <si>
    <t xml:space="preserve">УХТА </t>
  </si>
  <si>
    <t>ТОЛПЫГА АННА</t>
  </si>
  <si>
    <t xml:space="preserve">ДУРКИНА ЛИЛИЯ </t>
  </si>
  <si>
    <t>КУЛЕШОВА ТАТЬЯНА</t>
  </si>
  <si>
    <t>Женщины 1975-1994 г.р. 31-50 лет</t>
  </si>
  <si>
    <t>УДАЛОВА ЛЮДМИЛА</t>
  </si>
  <si>
    <t>ЖИВУЛЬКОВА ДАРЬЯ</t>
  </si>
  <si>
    <t>Мужчины 1955-1964 г.р. 61-70 лет и ст.</t>
  </si>
  <si>
    <t>БОБРОВ ГЕННАДИЙ</t>
  </si>
  <si>
    <t xml:space="preserve">Н.ОДЕС </t>
  </si>
  <si>
    <t>ШЕПЕЛЕВ НИКОЛАЙ</t>
  </si>
  <si>
    <t>МИХАЙЛЮТА СЕРГЕЙ</t>
  </si>
  <si>
    <t>7,5 км</t>
  </si>
  <si>
    <t>Мужчины 1965-1984 г.р.     41-60 лет</t>
  </si>
  <si>
    <t>НОСОВ БОРИС</t>
  </si>
  <si>
    <t>САЛАМАТОВ АЛЕКСАНДР</t>
  </si>
  <si>
    <t xml:space="preserve">ЗУБАХИН ИГОРЬ </t>
  </si>
  <si>
    <t>ЛЕСИН АЛЕКСАНДР</t>
  </si>
  <si>
    <t>УНГЕМАХ ИВАН</t>
  </si>
  <si>
    <t>КАРМАЗА ОЛЕГ</t>
  </si>
  <si>
    <t>БАЙКОВСКИЙ КОНСТАНТИН</t>
  </si>
  <si>
    <t>КУЛЕШОВ АЛЕКСАНДР</t>
  </si>
  <si>
    <t>НЗД</t>
  </si>
  <si>
    <t>Мужчины 1985-1994г.р.  31-40 лет</t>
  </si>
  <si>
    <t>МОШКИН АЛЕКСЕЙ</t>
  </si>
  <si>
    <t>СГПЗ</t>
  </si>
  <si>
    <t xml:space="preserve">ПАВЛОВ ВИТАЛИЙ </t>
  </si>
  <si>
    <t>ГУЩИН ДЕНИС</t>
  </si>
  <si>
    <t>ТР.ПЕЧОРСК</t>
  </si>
  <si>
    <t>ПРЕДЫБАЙЛО АЛЕКСАНДР</t>
  </si>
  <si>
    <t>Юноши 1995-2006 г.р.   19-30 лет</t>
  </si>
  <si>
    <t>ФОМИН НИКИТА</t>
  </si>
  <si>
    <t>УХТА УГТУ</t>
  </si>
  <si>
    <t xml:space="preserve">КРЮЧКОВ ВЛАДИСЛАВ </t>
  </si>
  <si>
    <t>БАТУХТИН МИХАИЛ</t>
  </si>
  <si>
    <t>МАКСИМОВ ИВАН</t>
  </si>
  <si>
    <t>ДЬЯКОНОВ АНДРЕЙ</t>
  </si>
  <si>
    <t>КАРМАЗА ЕВГЕНИЙ</t>
  </si>
  <si>
    <t xml:space="preserve">Юноши 2007-2008 г.р.   </t>
  </si>
  <si>
    <t>ЕФРЕМОВ ЕГОР</t>
  </si>
  <si>
    <t>АЛЬЧИКОВ ЗАХАР</t>
  </si>
  <si>
    <t>КАНЕВ ЕГОР</t>
  </si>
  <si>
    <t>ВОРОНЦОВ ВИКТОР</t>
  </si>
  <si>
    <t>ЛЕСИН ФЕДОР</t>
  </si>
  <si>
    <t xml:space="preserve">ФИЛИППОВ БОРИС </t>
  </si>
  <si>
    <t>АЛФЕРОВ КИРИЛЛ</t>
  </si>
  <si>
    <t>КЛЯШТОРНЫЙ ГРИГОРИЙ</t>
  </si>
  <si>
    <t>Гл.судья соревнований-</t>
  </si>
  <si>
    <t>С.В.АЛИЕВ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</si>
</sst>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#\ ##0.00000"/>
  </numFmts>
  <fonts count="29">
    <font>
      <sz val="14"/>
      <name val="Courier New Cyr"/>
      <charset val="204"/>
    </font>
    <font>
      <sz val="12"/>
      <name val="Arial"/>
      <charset val="204"/>
    </font>
    <font>
      <b/>
      <sz val="16"/>
      <name val="Monotype Corsiva"/>
      <charset val="134"/>
    </font>
    <font>
      <b/>
      <sz val="12"/>
      <name val="Times New Roman Cyr"/>
      <charset val="204"/>
    </font>
    <font>
      <sz val="11"/>
      <name val="Times New Roman Cyr"/>
      <charset val="204"/>
    </font>
    <font>
      <b/>
      <i/>
      <sz val="12"/>
      <name val="Times New Roman Cyr"/>
      <charset val="204"/>
    </font>
    <font>
      <i/>
      <sz val="12"/>
      <name val="Times New Roman Cyr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b/>
      <i/>
      <sz val="11"/>
      <name val="Times New Roman Cyr"/>
      <charset val="204"/>
    </font>
    <font>
      <b/>
      <sz val="12"/>
      <name val="Times New Roman"/>
      <charset val="134"/>
    </font>
    <font>
      <b/>
      <sz val="12"/>
      <name val="Times New Roman Cyr"/>
      <charset val="204"/>
    </font>
    <font>
      <sz val="12"/>
      <color rgb="FFFF0000"/>
      <name val="Arial"/>
      <charset val="204"/>
    </font>
    <font>
      <b/>
      <sz val="10"/>
      <color rgb="FFFF0000"/>
      <name val="Times New Roman"/>
      <charset val="134"/>
    </font>
    <font>
      <sz val="10"/>
      <color rgb="FFFF0000"/>
      <name val="Times New Roman Cyr"/>
      <charset val="204"/>
    </font>
    <font>
      <sz val="12"/>
      <color theme="0"/>
      <name val="Arial"/>
      <charset val="204"/>
    </font>
    <font>
      <b/>
      <sz val="9"/>
      <color rgb="FFFF0000"/>
      <name val="Times New Roman Cyr"/>
      <charset val="204"/>
    </font>
    <font>
      <b/>
      <sz val="12"/>
      <color rgb="FFFF0000"/>
      <name val="Times New Roman Cyr"/>
      <charset val="204"/>
    </font>
    <font>
      <b/>
      <sz val="9"/>
      <name val="Times New Roman Cyr"/>
      <charset val="204"/>
    </font>
    <font>
      <sz val="12"/>
      <name val="Times New Roman"/>
      <charset val="134"/>
    </font>
    <font>
      <b/>
      <sz val="12"/>
      <color theme="0"/>
      <name val="Times New Roman"/>
      <charset val="134"/>
    </font>
    <font>
      <b/>
      <sz val="10"/>
      <color theme="0"/>
      <name val="Times New Roman"/>
      <charset val="134"/>
    </font>
    <font>
      <sz val="12"/>
      <color theme="0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2"/>
      <name val="Times New Roman Cyr"/>
      <charset val="204"/>
    </font>
    <font>
      <sz val="12"/>
      <color theme="1"/>
      <name val="Arial"/>
      <charset val="204"/>
    </font>
    <font>
      <sz val="10"/>
      <color rgb="FF000000"/>
      <name val="Calibri"/>
      <charset val="204"/>
      <scheme val="minor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7" fillId="0" borderId="0"/>
    <xf numFmtId="0" fontId="28" fillId="0" borderId="0"/>
  </cellStyleXfs>
  <cellXfs count="101">
    <xf numFmtId="0" fontId="0" fillId="0" borderId="0" xfId="0"/>
    <xf numFmtId="0" fontId="1" fillId="0" borderId="0" xfId="2" applyFont="1"/>
    <xf numFmtId="0" fontId="1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textRotation="255" wrapText="1"/>
    </xf>
    <xf numFmtId="0" fontId="5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textRotation="255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1" xfId="2" applyFont="1" applyBorder="1"/>
    <xf numFmtId="0" fontId="10" fillId="3" borderId="1" xfId="0" applyFont="1" applyFill="1" applyBorder="1" applyAlignment="1">
      <alignment vertical="top" wrapText="1"/>
    </xf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47" fontId="3" fillId="0" borderId="1" xfId="2" applyNumberFormat="1" applyFont="1" applyBorder="1"/>
    <xf numFmtId="0" fontId="3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2" fillId="0" borderId="0" xfId="2" applyFont="1"/>
    <xf numFmtId="0" fontId="13" fillId="0" borderId="0" xfId="0" applyFont="1" applyAlignment="1">
      <alignment horizontal="center"/>
    </xf>
    <xf numFmtId="1" fontId="12" fillId="0" borderId="0" xfId="2" applyNumberFormat="1" applyFont="1"/>
    <xf numFmtId="0" fontId="14" fillId="0" borderId="0" xfId="2" applyFont="1" applyAlignment="1">
      <alignment horizontal="center" vertical="center" wrapText="1"/>
    </xf>
    <xf numFmtId="0" fontId="15" fillId="0" borderId="0" xfId="2" applyFont="1"/>
    <xf numFmtId="0" fontId="16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0" fontId="17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18" fillId="0" borderId="1" xfId="2" applyFont="1" applyBorder="1" applyAlignment="1">
      <alignment horizontal="center" vertical="center" wrapText="1"/>
    </xf>
    <xf numFmtId="164" fontId="19" fillId="0" borderId="1" xfId="2" applyNumberFormat="1" applyFont="1" applyBorder="1" applyAlignment="1">
      <alignment horizontal="center" vertical="center"/>
    </xf>
    <xf numFmtId="0" fontId="20" fillId="0" borderId="1" xfId="2" applyFont="1" applyBorder="1" applyAlignment="1">
      <alignment vertical="center"/>
    </xf>
    <xf numFmtId="165" fontId="21" fillId="0" borderId="1" xfId="2" applyNumberFormat="1" applyFont="1" applyBorder="1" applyAlignment="1">
      <alignment horizontal="center"/>
    </xf>
    <xf numFmtId="47" fontId="3" fillId="0" borderId="1" xfId="2" applyNumberFormat="1" applyFont="1" applyBorder="1" applyAlignment="1">
      <alignment horizontal="center" vertical="center"/>
    </xf>
    <xf numFmtId="47" fontId="1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47" fontId="22" fillId="0" borderId="1" xfId="2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top" wrapText="1"/>
    </xf>
    <xf numFmtId="0" fontId="1" fillId="0" borderId="1" xfId="2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2" applyFont="1" applyFill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/>
    </xf>
    <xf numFmtId="165" fontId="23" fillId="0" borderId="1" xfId="2" applyNumberFormat="1" applyFont="1" applyBorder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 wrapText="1"/>
    </xf>
    <xf numFmtId="47" fontId="11" fillId="0" borderId="1" xfId="2" applyNumberFormat="1" applyFont="1" applyBorder="1"/>
    <xf numFmtId="0" fontId="11" fillId="0" borderId="1" xfId="2" applyFont="1" applyFill="1" applyBorder="1" applyAlignment="1">
      <alignment horizontal="center" vertical="center"/>
    </xf>
    <xf numFmtId="0" fontId="1" fillId="0" borderId="0" xfId="2" applyFont="1" applyBorder="1"/>
    <xf numFmtId="0" fontId="11" fillId="0" borderId="0" xfId="2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164" fontId="3" fillId="0" borderId="0" xfId="2" applyNumberFormat="1" applyFont="1" applyBorder="1"/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47" fontId="3" fillId="0" borderId="0" xfId="2" applyNumberFormat="1" applyFont="1" applyAlignment="1">
      <alignment horizontal="left" vertical="center"/>
    </xf>
    <xf numFmtId="47" fontId="3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47" fontId="7" fillId="0" borderId="0" xfId="2" applyNumberFormat="1" applyFont="1" applyAlignment="1">
      <alignment horizontal="center" vertical="center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165" fontId="21" fillId="4" borderId="1" xfId="2" applyNumberFormat="1" applyFont="1" applyFill="1" applyBorder="1" applyAlignment="1">
      <alignment horizontal="center"/>
    </xf>
    <xf numFmtId="0" fontId="15" fillId="0" borderId="3" xfId="2" applyFont="1" applyBorder="1"/>
    <xf numFmtId="47" fontId="22" fillId="4" borderId="1" xfId="2" applyNumberFormat="1" applyFont="1" applyFill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164" fontId="19" fillId="0" borderId="0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165" fontId="23" fillId="4" borderId="0" xfId="2" applyNumberFormat="1" applyFont="1" applyFill="1" applyBorder="1" applyAlignment="1">
      <alignment horizontal="center"/>
    </xf>
    <xf numFmtId="47" fontId="25" fillId="0" borderId="0" xfId="2" applyNumberFormat="1" applyFont="1" applyAlignment="1">
      <alignment horizontal="center" vertical="center"/>
    </xf>
    <xf numFmtId="0" fontId="26" fillId="0" borderId="0" xfId="2" applyFont="1"/>
    <xf numFmtId="47" fontId="4" fillId="0" borderId="0" xfId="2" applyNumberFormat="1" applyFont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All start" xfId="2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тартФиниш(030)"/>
      <sheetName val="СтартФиниш(30д)"/>
      <sheetName val="Коэффициенты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31</v>
          </cell>
          <cell r="B2">
            <v>1.00248</v>
          </cell>
        </row>
        <row r="3">
          <cell r="A3">
            <v>32</v>
          </cell>
          <cell r="B3">
            <v>1.00421</v>
          </cell>
        </row>
        <row r="4">
          <cell r="A4">
            <v>33</v>
          </cell>
          <cell r="B4">
            <v>1.0063899999999999</v>
          </cell>
        </row>
        <row r="5">
          <cell r="A5">
            <v>34</v>
          </cell>
          <cell r="B5">
            <v>1.0090300000000001</v>
          </cell>
        </row>
        <row r="6">
          <cell r="A6">
            <v>35</v>
          </cell>
          <cell r="B6">
            <v>1.0121199999999999</v>
          </cell>
        </row>
        <row r="7">
          <cell r="A7">
            <v>36</v>
          </cell>
          <cell r="B7">
            <v>1.0156700000000001</v>
          </cell>
        </row>
        <row r="8">
          <cell r="A8">
            <v>37</v>
          </cell>
          <cell r="B8">
            <v>1.0196700000000001</v>
          </cell>
        </row>
        <row r="9">
          <cell r="A9">
            <v>38</v>
          </cell>
          <cell r="B9">
            <v>1.0241199999999999</v>
          </cell>
        </row>
        <row r="10">
          <cell r="A10">
            <v>39</v>
          </cell>
          <cell r="B10">
            <v>1.02902</v>
          </cell>
        </row>
        <row r="11">
          <cell r="A11">
            <v>40</v>
          </cell>
          <cell r="B11">
            <v>1.0343800000000001</v>
          </cell>
        </row>
        <row r="12">
          <cell r="A12">
            <v>41</v>
          </cell>
          <cell r="B12">
            <v>1.0401899999999999</v>
          </cell>
        </row>
        <row r="13">
          <cell r="A13">
            <v>42</v>
          </cell>
          <cell r="B13">
            <v>1.0464500000000001</v>
          </cell>
        </row>
        <row r="14">
          <cell r="A14">
            <v>43</v>
          </cell>
          <cell r="B14">
            <v>1.0531699999999999</v>
          </cell>
        </row>
        <row r="15">
          <cell r="A15">
            <v>44</v>
          </cell>
          <cell r="B15">
            <v>1.0603400000000001</v>
          </cell>
        </row>
        <row r="16">
          <cell r="A16">
            <v>45</v>
          </cell>
          <cell r="B16">
            <v>1.06796</v>
          </cell>
        </row>
        <row r="17">
          <cell r="A17">
            <v>46</v>
          </cell>
          <cell r="B17">
            <v>1.07603</v>
          </cell>
        </row>
        <row r="18">
          <cell r="A18">
            <v>47</v>
          </cell>
          <cell r="B18">
            <v>1.08456</v>
          </cell>
        </row>
        <row r="19">
          <cell r="A19">
            <v>48</v>
          </cell>
          <cell r="B19">
            <v>1.09355</v>
          </cell>
        </row>
        <row r="20">
          <cell r="A20">
            <v>49</v>
          </cell>
          <cell r="B20">
            <v>1.1029800000000001</v>
          </cell>
        </row>
        <row r="21">
          <cell r="A21">
            <v>50</v>
          </cell>
          <cell r="B21">
            <v>1.11287</v>
          </cell>
        </row>
        <row r="22">
          <cell r="A22">
            <v>51</v>
          </cell>
          <cell r="B22">
            <v>1.12321</v>
          </cell>
        </row>
        <row r="23">
          <cell r="A23">
            <v>52</v>
          </cell>
          <cell r="B23">
            <v>1.13401</v>
          </cell>
        </row>
        <row r="24">
          <cell r="A24">
            <v>53</v>
          </cell>
          <cell r="B24">
            <v>1.1452500000000001</v>
          </cell>
        </row>
        <row r="25">
          <cell r="A25">
            <v>54</v>
          </cell>
          <cell r="B25">
            <v>1.1569499999999999</v>
          </cell>
        </row>
        <row r="26">
          <cell r="A26">
            <v>55</v>
          </cell>
          <cell r="B26">
            <v>1.1672899999999999</v>
          </cell>
        </row>
        <row r="27">
          <cell r="A27">
            <v>56</v>
          </cell>
          <cell r="B27">
            <v>1.1817200000000001</v>
          </cell>
        </row>
        <row r="28">
          <cell r="A28">
            <v>57</v>
          </cell>
          <cell r="B28">
            <v>1.19478</v>
          </cell>
        </row>
        <row r="29">
          <cell r="A29">
            <v>58</v>
          </cell>
          <cell r="B29">
            <v>1.2082900000000001</v>
          </cell>
        </row>
        <row r="30">
          <cell r="A30">
            <v>59</v>
          </cell>
          <cell r="B30">
            <v>1.2222599999999999</v>
          </cell>
        </row>
        <row r="31">
          <cell r="A31">
            <v>60</v>
          </cell>
          <cell r="B31">
            <v>1.23668</v>
          </cell>
        </row>
        <row r="32">
          <cell r="A32">
            <v>61</v>
          </cell>
          <cell r="B32">
            <v>1.2515499999999999</v>
          </cell>
        </row>
        <row r="33">
          <cell r="A33">
            <v>62</v>
          </cell>
          <cell r="B33">
            <v>1.2668699999999999</v>
          </cell>
        </row>
        <row r="34">
          <cell r="A34">
            <v>63</v>
          </cell>
          <cell r="B34">
            <v>1.2826500000000001</v>
          </cell>
        </row>
        <row r="35">
          <cell r="A35">
            <v>64</v>
          </cell>
          <cell r="B35">
            <v>1.2988900000000001</v>
          </cell>
        </row>
        <row r="36">
          <cell r="A36">
            <v>65</v>
          </cell>
          <cell r="B36">
            <v>1.3155699999999999</v>
          </cell>
        </row>
        <row r="37">
          <cell r="A37">
            <v>66</v>
          </cell>
          <cell r="B37">
            <v>1.3327100000000001</v>
          </cell>
        </row>
        <row r="38">
          <cell r="A38">
            <v>67</v>
          </cell>
          <cell r="B38">
            <v>1.3503000000000001</v>
          </cell>
        </row>
        <row r="39">
          <cell r="A39">
            <v>68</v>
          </cell>
          <cell r="B39">
            <v>1.36835</v>
          </cell>
        </row>
        <row r="40">
          <cell r="A40">
            <v>69</v>
          </cell>
          <cell r="B40">
            <v>1.3868400000000001</v>
          </cell>
        </row>
        <row r="41">
          <cell r="A41">
            <v>70</v>
          </cell>
          <cell r="B41">
            <v>1.4057900000000001</v>
          </cell>
        </row>
        <row r="42">
          <cell r="A42">
            <v>71</v>
          </cell>
          <cell r="B42">
            <v>1.4252</v>
          </cell>
        </row>
        <row r="43">
          <cell r="A43">
            <v>72</v>
          </cell>
          <cell r="B43">
            <v>1.44506</v>
          </cell>
        </row>
        <row r="44">
          <cell r="A44">
            <v>73</v>
          </cell>
          <cell r="B44">
            <v>1.4653700000000001</v>
          </cell>
        </row>
        <row r="45">
          <cell r="A45">
            <v>74</v>
          </cell>
          <cell r="B45">
            <v>1.48613</v>
          </cell>
        </row>
        <row r="46">
          <cell r="A46">
            <v>75</v>
          </cell>
          <cell r="B46">
            <v>1.50735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9"/>
  <sheetViews>
    <sheetView tabSelected="1" topLeftCell="A49" zoomScale="150" zoomScaleNormal="150" workbookViewId="0">
      <selection activeCell="F5" sqref="F5"/>
    </sheetView>
  </sheetViews>
  <sheetFormatPr defaultColWidth="5.90625" defaultRowHeight="5.65" customHeight="1"/>
  <cols>
    <col min="1" max="1" width="0.26953125" style="1" customWidth="1"/>
    <col min="2" max="2" width="3.36328125" style="1" customWidth="1"/>
    <col min="3" max="3" width="23.453125" style="1" customWidth="1"/>
    <col min="4" max="4" width="3.08984375" style="1" customWidth="1"/>
    <col min="5" max="5" width="4.26953125" style="1" customWidth="1"/>
    <col min="6" max="6" width="26.26953125" style="1" customWidth="1"/>
    <col min="7" max="8" width="5.90625" style="1" customWidth="1"/>
    <col min="9" max="9" width="6.26953125" style="2" customWidth="1"/>
    <col min="10" max="10" width="6.08984375" style="1" customWidth="1"/>
    <col min="11" max="11" width="2.54296875" style="1" customWidth="1"/>
    <col min="12" max="12" width="0.36328125" style="1" customWidth="1"/>
    <col min="13" max="13" width="4.90625" style="1" customWidth="1"/>
    <col min="14" max="14" width="3.1796875" style="1" customWidth="1"/>
    <col min="15" max="16384" width="5.90625" style="1"/>
  </cols>
  <sheetData>
    <row r="1" spans="2:13" ht="19.350000000000001" customHeight="1">
      <c r="B1" s="96" t="s">
        <v>0</v>
      </c>
      <c r="C1" s="96"/>
      <c r="D1" s="96"/>
      <c r="E1" s="96"/>
      <c r="F1" s="96"/>
      <c r="G1" s="96"/>
      <c r="H1" s="96"/>
      <c r="I1" s="96"/>
      <c r="J1" s="26"/>
    </row>
    <row r="2" spans="2:13" ht="15" customHeight="1">
      <c r="B2" s="97" t="s">
        <v>1</v>
      </c>
      <c r="C2" s="97"/>
      <c r="D2" s="97"/>
      <c r="E2" s="97"/>
      <c r="F2" s="97"/>
      <c r="G2" s="97"/>
      <c r="H2" s="97"/>
      <c r="I2" s="97"/>
      <c r="J2" s="26"/>
    </row>
    <row r="3" spans="2:13" ht="15" customHeight="1">
      <c r="B3" s="3"/>
      <c r="C3" s="97" t="s">
        <v>2</v>
      </c>
      <c r="D3" s="97"/>
      <c r="E3" s="97"/>
      <c r="F3" s="97"/>
      <c r="G3" s="97"/>
      <c r="H3" s="97"/>
      <c r="I3" s="3"/>
      <c r="J3" s="27"/>
      <c r="M3" s="28">
        <v>2025</v>
      </c>
    </row>
    <row r="4" spans="2:13" ht="15" customHeight="1">
      <c r="B4" s="4"/>
      <c r="C4" s="98" t="s">
        <v>3</v>
      </c>
      <c r="D4" s="98"/>
      <c r="E4" s="99"/>
      <c r="F4" s="99"/>
      <c r="G4" s="100" t="s">
        <v>4</v>
      </c>
      <c r="H4" s="100"/>
      <c r="I4" s="100"/>
      <c r="J4" s="29"/>
      <c r="M4" s="30"/>
    </row>
    <row r="5" spans="2:13" ht="30" customHeight="1">
      <c r="B5" s="5" t="s">
        <v>5</v>
      </c>
      <c r="C5" s="6" t="s">
        <v>6</v>
      </c>
      <c r="D5" s="7" t="s">
        <v>7</v>
      </c>
      <c r="E5" s="6" t="s">
        <v>8</v>
      </c>
      <c r="F5" s="6" t="s">
        <v>9</v>
      </c>
      <c r="G5" s="8" t="s">
        <v>10</v>
      </c>
      <c r="H5" s="8" t="s">
        <v>11</v>
      </c>
      <c r="I5" s="8" t="s">
        <v>12</v>
      </c>
      <c r="J5" s="31" t="s">
        <v>13</v>
      </c>
      <c r="K5" s="32" t="s">
        <v>14</v>
      </c>
      <c r="M5" s="30"/>
    </row>
    <row r="6" spans="2:13" ht="16.350000000000001" customHeight="1">
      <c r="B6" s="9"/>
      <c r="C6" s="10"/>
      <c r="D6" s="94" t="s">
        <v>15</v>
      </c>
      <c r="E6" s="95"/>
      <c r="F6" s="10"/>
      <c r="G6" s="11"/>
      <c r="H6" s="11"/>
      <c r="I6" s="11"/>
      <c r="J6" s="33"/>
      <c r="K6" s="34"/>
      <c r="M6" s="35"/>
    </row>
    <row r="7" spans="2:13" ht="16.350000000000001" customHeight="1">
      <c r="B7" s="12"/>
      <c r="C7" s="88" t="s">
        <v>16</v>
      </c>
      <c r="D7" s="88"/>
      <c r="E7" s="88"/>
      <c r="F7" s="88"/>
      <c r="G7" s="13"/>
      <c r="H7" s="13"/>
      <c r="I7" s="13"/>
      <c r="J7" s="36"/>
      <c r="K7" s="37"/>
      <c r="L7" s="30">
        <v>2025</v>
      </c>
      <c r="M7" s="38"/>
    </row>
    <row r="8" spans="2:13" ht="16.350000000000001" customHeight="1">
      <c r="B8" s="12">
        <v>5</v>
      </c>
      <c r="C8" s="14" t="s">
        <v>17</v>
      </c>
      <c r="D8" s="14"/>
      <c r="E8" s="15">
        <v>2017</v>
      </c>
      <c r="F8" s="16" t="s">
        <v>18</v>
      </c>
      <c r="G8" s="17">
        <v>8.6805555555555497E-4</v>
      </c>
      <c r="H8" s="17">
        <v>3.2986111111111098E-3</v>
      </c>
      <c r="I8" s="39">
        <f t="shared" ref="I8:I20" si="0">H8-G8</f>
        <v>2.4305555555555599E-3</v>
      </c>
      <c r="J8" s="40"/>
      <c r="K8" s="41">
        <v>1</v>
      </c>
      <c r="L8" s="30"/>
      <c r="M8" s="38"/>
    </row>
    <row r="9" spans="2:13" ht="16.350000000000001" customHeight="1">
      <c r="B9" s="12">
        <v>2</v>
      </c>
      <c r="C9" s="14" t="s">
        <v>19</v>
      </c>
      <c r="D9" s="14"/>
      <c r="E9" s="15">
        <v>2017</v>
      </c>
      <c r="F9" s="14" t="s">
        <v>20</v>
      </c>
      <c r="G9" s="17">
        <v>3.4722222222222202E-4</v>
      </c>
      <c r="H9" s="17">
        <v>2.8472222222222202E-3</v>
      </c>
      <c r="I9" s="39">
        <f t="shared" si="0"/>
        <v>2.5000000000000001E-3</v>
      </c>
      <c r="J9" s="40"/>
      <c r="K9" s="41">
        <v>2</v>
      </c>
      <c r="L9" s="30"/>
      <c r="M9" s="38"/>
    </row>
    <row r="10" spans="2:13" ht="16.350000000000001" customHeight="1">
      <c r="B10" s="12">
        <v>4</v>
      </c>
      <c r="C10" s="14" t="s">
        <v>21</v>
      </c>
      <c r="D10" s="14"/>
      <c r="E10" s="15">
        <v>2017</v>
      </c>
      <c r="F10" s="14" t="s">
        <v>18</v>
      </c>
      <c r="G10" s="17">
        <v>6.9444444444444404E-4</v>
      </c>
      <c r="H10" s="17">
        <v>3.4027777777777802E-3</v>
      </c>
      <c r="I10" s="39">
        <f t="shared" si="0"/>
        <v>2.70833333333333E-3</v>
      </c>
      <c r="J10" s="40"/>
      <c r="K10" s="41">
        <v>3</v>
      </c>
      <c r="L10" s="30"/>
      <c r="M10" s="38"/>
    </row>
    <row r="11" spans="2:13" ht="16.350000000000001" customHeight="1">
      <c r="B11" s="12">
        <v>8</v>
      </c>
      <c r="C11" s="14" t="s">
        <v>22</v>
      </c>
      <c r="D11" s="14"/>
      <c r="E11" s="15">
        <v>2017</v>
      </c>
      <c r="F11" s="14" t="s">
        <v>20</v>
      </c>
      <c r="G11" s="17">
        <v>1.38888888888889E-3</v>
      </c>
      <c r="H11" s="17">
        <v>4.3981481481481502E-3</v>
      </c>
      <c r="I11" s="39">
        <f t="shared" si="0"/>
        <v>3.0092592592592601E-3</v>
      </c>
      <c r="J11" s="40"/>
      <c r="K11" s="41">
        <v>4</v>
      </c>
      <c r="L11" s="30"/>
      <c r="M11" s="38"/>
    </row>
    <row r="12" spans="2:13" ht="16.350000000000001" customHeight="1">
      <c r="B12" s="12">
        <v>7</v>
      </c>
      <c r="C12" s="14" t="s">
        <v>23</v>
      </c>
      <c r="D12" s="14"/>
      <c r="E12" s="15">
        <v>2017</v>
      </c>
      <c r="F12" s="16" t="s">
        <v>18</v>
      </c>
      <c r="G12" s="17">
        <v>1.21527777777778E-3</v>
      </c>
      <c r="H12" s="17">
        <v>4.3402777777777797E-3</v>
      </c>
      <c r="I12" s="39">
        <f t="shared" si="0"/>
        <v>3.1250000000000002E-3</v>
      </c>
      <c r="J12" s="40"/>
      <c r="K12" s="41">
        <v>5</v>
      </c>
      <c r="L12" s="30"/>
      <c r="M12" s="38"/>
    </row>
    <row r="13" spans="2:13" ht="16.350000000000001" customHeight="1">
      <c r="B13" s="12">
        <v>3</v>
      </c>
      <c r="C13" s="14" t="s">
        <v>24</v>
      </c>
      <c r="D13" s="14"/>
      <c r="E13" s="15">
        <v>2019</v>
      </c>
      <c r="F13" s="14" t="s">
        <v>25</v>
      </c>
      <c r="G13" s="17">
        <v>5.20833333333333E-4</v>
      </c>
      <c r="H13" s="17">
        <v>3.8078703703703699E-3</v>
      </c>
      <c r="I13" s="39">
        <f t="shared" si="0"/>
        <v>3.2870370370370401E-3</v>
      </c>
      <c r="J13" s="40"/>
      <c r="K13" s="41">
        <v>6</v>
      </c>
      <c r="L13" s="30"/>
      <c r="M13" s="38"/>
    </row>
    <row r="14" spans="2:13" ht="16.350000000000001" customHeight="1">
      <c r="B14" s="12">
        <v>11</v>
      </c>
      <c r="C14" s="14" t="s">
        <v>26</v>
      </c>
      <c r="D14" s="14"/>
      <c r="E14" s="15">
        <v>2019</v>
      </c>
      <c r="F14" s="14" t="s">
        <v>20</v>
      </c>
      <c r="G14" s="17">
        <v>1.90972222222222E-3</v>
      </c>
      <c r="H14" s="17">
        <v>5.4166666666666703E-3</v>
      </c>
      <c r="I14" s="39">
        <f t="shared" si="0"/>
        <v>3.5069444444444501E-3</v>
      </c>
      <c r="J14" s="40"/>
      <c r="K14" s="41">
        <v>7</v>
      </c>
      <c r="L14" s="30"/>
      <c r="M14" s="38"/>
    </row>
    <row r="15" spans="2:13" ht="16.350000000000001" customHeight="1">
      <c r="B15" s="12">
        <v>10</v>
      </c>
      <c r="C15" s="14" t="s">
        <v>27</v>
      </c>
      <c r="D15" s="14"/>
      <c r="E15" s="15">
        <v>2017</v>
      </c>
      <c r="F15" s="14" t="s">
        <v>20</v>
      </c>
      <c r="G15" s="17">
        <v>1.7361111111111099E-3</v>
      </c>
      <c r="H15" s="17">
        <v>5.3009259259259303E-3</v>
      </c>
      <c r="I15" s="39">
        <f t="shared" si="0"/>
        <v>3.5648148148148102E-3</v>
      </c>
      <c r="J15" s="40"/>
      <c r="K15" s="41">
        <v>8</v>
      </c>
      <c r="L15" s="30"/>
      <c r="M15" s="38"/>
    </row>
    <row r="16" spans="2:13" ht="16.350000000000001" customHeight="1">
      <c r="B16" s="12">
        <v>9</v>
      </c>
      <c r="C16" s="14" t="s">
        <v>28</v>
      </c>
      <c r="D16" s="14"/>
      <c r="E16" s="15">
        <v>2019</v>
      </c>
      <c r="F16" s="14" t="s">
        <v>25</v>
      </c>
      <c r="G16" s="17">
        <v>1.5625000000000001E-3</v>
      </c>
      <c r="H16" s="17">
        <v>7.2106481481481501E-3</v>
      </c>
      <c r="I16" s="39">
        <f t="shared" si="0"/>
        <v>5.6481481481481504E-3</v>
      </c>
      <c r="J16" s="40"/>
      <c r="K16" s="41">
        <v>9</v>
      </c>
      <c r="L16" s="30"/>
      <c r="M16" s="38"/>
    </row>
    <row r="17" spans="2:13" ht="16.350000000000001" customHeight="1">
      <c r="B17" s="12">
        <v>13</v>
      </c>
      <c r="C17" s="14" t="s">
        <v>29</v>
      </c>
      <c r="D17" s="14"/>
      <c r="E17" s="15">
        <v>2017</v>
      </c>
      <c r="F17" s="14" t="s">
        <v>30</v>
      </c>
      <c r="G17" s="17">
        <v>2.2569444444444399E-3</v>
      </c>
      <c r="H17" s="17">
        <v>8.5069444444444402E-3</v>
      </c>
      <c r="I17" s="39">
        <f t="shared" si="0"/>
        <v>6.2500000000000003E-3</v>
      </c>
      <c r="J17" s="40"/>
      <c r="K17" s="41">
        <v>10</v>
      </c>
      <c r="L17" s="30"/>
      <c r="M17" s="38"/>
    </row>
    <row r="18" spans="2:13" ht="16.350000000000001" customHeight="1">
      <c r="B18" s="12">
        <v>12</v>
      </c>
      <c r="C18" s="14" t="s">
        <v>31</v>
      </c>
      <c r="D18" s="14"/>
      <c r="E18" s="15">
        <v>2017</v>
      </c>
      <c r="F18" s="18" t="s">
        <v>25</v>
      </c>
      <c r="G18" s="17">
        <v>2.0833333333333298E-3</v>
      </c>
      <c r="H18" s="17">
        <v>9.0509259259259293E-3</v>
      </c>
      <c r="I18" s="39">
        <f t="shared" si="0"/>
        <v>6.9675925925925999E-3</v>
      </c>
      <c r="J18" s="40"/>
      <c r="K18" s="41">
        <v>11</v>
      </c>
      <c r="L18" s="30"/>
      <c r="M18" s="38"/>
    </row>
    <row r="19" spans="2:13" ht="16.350000000000001" customHeight="1">
      <c r="B19" s="12">
        <v>1</v>
      </c>
      <c r="C19" s="14" t="s">
        <v>32</v>
      </c>
      <c r="D19" s="14"/>
      <c r="E19" s="15">
        <v>2017</v>
      </c>
      <c r="F19" s="19" t="s">
        <v>18</v>
      </c>
      <c r="G19" s="17">
        <v>1.7361111111111101E-4</v>
      </c>
      <c r="H19" s="17" t="s">
        <v>33</v>
      </c>
      <c r="I19" s="39" t="e">
        <f t="shared" si="0"/>
        <v>#VALUE!</v>
      </c>
      <c r="J19" s="40"/>
      <c r="K19" s="41"/>
      <c r="L19" s="30"/>
      <c r="M19" s="38"/>
    </row>
    <row r="20" spans="2:13" ht="16.350000000000001" customHeight="1">
      <c r="B20" s="12">
        <v>6</v>
      </c>
      <c r="C20" s="14" t="s">
        <v>34</v>
      </c>
      <c r="D20" s="14"/>
      <c r="E20" s="15">
        <v>2017</v>
      </c>
      <c r="F20" s="14" t="s">
        <v>20</v>
      </c>
      <c r="G20" s="17">
        <v>1.0416666666666699E-3</v>
      </c>
      <c r="H20" s="17" t="s">
        <v>33</v>
      </c>
      <c r="I20" s="39" t="e">
        <f t="shared" si="0"/>
        <v>#VALUE!</v>
      </c>
      <c r="J20" s="40"/>
      <c r="K20" s="41"/>
      <c r="L20" s="30"/>
      <c r="M20" s="38"/>
    </row>
    <row r="21" spans="2:13" ht="16.350000000000001" customHeight="1">
      <c r="B21" s="12"/>
      <c r="C21" s="88" t="s">
        <v>35</v>
      </c>
      <c r="D21" s="88"/>
      <c r="E21" s="88"/>
      <c r="F21" s="88"/>
      <c r="G21" s="17"/>
      <c r="H21" s="17"/>
      <c r="I21" s="39"/>
      <c r="J21" s="40"/>
      <c r="K21" s="41"/>
      <c r="L21" s="1">
        <v>2025</v>
      </c>
      <c r="M21" s="38" t="e">
        <f>IF($M$3-E21&gt;=31,VLOOKUP($M$3-E21,[1]Коэффициенты!$A$2:$B$46,2,),1)</f>
        <v>#N/A</v>
      </c>
    </row>
    <row r="22" spans="2:13" ht="16.350000000000001" customHeight="1">
      <c r="B22" s="12">
        <v>18</v>
      </c>
      <c r="C22" s="19" t="s">
        <v>36</v>
      </c>
      <c r="D22" s="20"/>
      <c r="E22" s="20">
        <v>2017</v>
      </c>
      <c r="F22" s="18" t="s">
        <v>37</v>
      </c>
      <c r="G22" s="17">
        <v>3.1250000000000301E-3</v>
      </c>
      <c r="H22" s="17">
        <v>5.0578703703703697E-3</v>
      </c>
      <c r="I22" s="39">
        <f t="shared" ref="I22:I31" si="1">H22-G22</f>
        <v>1.93287037037034E-3</v>
      </c>
      <c r="J22" s="42">
        <f>I22/M22</f>
        <v>1.93287037037034E-3</v>
      </c>
      <c r="K22" s="41">
        <v>1</v>
      </c>
      <c r="L22" s="30">
        <v>2025</v>
      </c>
      <c r="M22" s="38">
        <f>IF($M$3-E22&gt;=31,VLOOKUP($M$3-E22,[1]Коэффициенты!$A$2:$B$46,2,),1)</f>
        <v>1</v>
      </c>
    </row>
    <row r="23" spans="2:13" ht="16.350000000000001" customHeight="1">
      <c r="B23" s="12">
        <v>23</v>
      </c>
      <c r="C23" s="21" t="s">
        <v>38</v>
      </c>
      <c r="D23" s="22"/>
      <c r="E23" s="22">
        <v>2017</v>
      </c>
      <c r="F23" s="16" t="s">
        <v>18</v>
      </c>
      <c r="G23" s="17">
        <v>3.9930555555556298E-3</v>
      </c>
      <c r="H23" s="17">
        <v>6.4467592592592597E-3</v>
      </c>
      <c r="I23" s="39">
        <f t="shared" si="1"/>
        <v>2.4537037037036299E-3</v>
      </c>
      <c r="J23" s="40"/>
      <c r="K23" s="41">
        <v>2</v>
      </c>
      <c r="L23" s="30"/>
      <c r="M23" s="38"/>
    </row>
    <row r="24" spans="2:13" ht="16.350000000000001" customHeight="1">
      <c r="B24" s="12">
        <v>16</v>
      </c>
      <c r="C24" s="21" t="s">
        <v>39</v>
      </c>
      <c r="D24" s="22"/>
      <c r="E24" s="22">
        <v>2018</v>
      </c>
      <c r="F24" s="16" t="s">
        <v>18</v>
      </c>
      <c r="G24" s="17">
        <v>2.7777777777777801E-3</v>
      </c>
      <c r="H24" s="17">
        <v>5.2430555555555598E-3</v>
      </c>
      <c r="I24" s="39">
        <f t="shared" si="1"/>
        <v>2.4652777777777802E-3</v>
      </c>
      <c r="J24" s="40"/>
      <c r="K24" s="41">
        <v>3</v>
      </c>
      <c r="L24" s="30"/>
      <c r="M24" s="38"/>
    </row>
    <row r="25" spans="2:13" ht="16.350000000000001" customHeight="1">
      <c r="B25" s="12">
        <v>20</v>
      </c>
      <c r="C25" s="21" t="s">
        <v>40</v>
      </c>
      <c r="D25" s="22"/>
      <c r="E25" s="22">
        <v>2017</v>
      </c>
      <c r="F25" s="16" t="s">
        <v>18</v>
      </c>
      <c r="G25" s="17">
        <v>3.4722222222222702E-3</v>
      </c>
      <c r="H25" s="17">
        <v>6.0300925925925904E-3</v>
      </c>
      <c r="I25" s="39">
        <f t="shared" si="1"/>
        <v>2.5578703703703202E-3</v>
      </c>
      <c r="J25" s="42">
        <f t="shared" ref="J25:J31" si="2">I25/M25</f>
        <v>2.5578703703703202E-3</v>
      </c>
      <c r="K25" s="41">
        <v>4</v>
      </c>
      <c r="L25" s="30">
        <v>2025</v>
      </c>
      <c r="M25" s="38">
        <f>IF($M$3-E25&gt;=31,VLOOKUP($M$3-E25,[1]Коэффициенты!$A$2:$B$46,2,),1)</f>
        <v>1</v>
      </c>
    </row>
    <row r="26" spans="2:13" ht="16.350000000000001" customHeight="1">
      <c r="B26" s="12">
        <v>19</v>
      </c>
      <c r="C26" s="21" t="s">
        <v>41</v>
      </c>
      <c r="D26" s="22"/>
      <c r="E26" s="22">
        <v>2018</v>
      </c>
      <c r="F26" s="16" t="s">
        <v>18</v>
      </c>
      <c r="G26" s="17">
        <v>3.2986111111111501E-3</v>
      </c>
      <c r="H26" s="17">
        <v>5.9027777777777802E-3</v>
      </c>
      <c r="I26" s="39">
        <f t="shared" si="1"/>
        <v>2.6041666666666301E-3</v>
      </c>
      <c r="J26" s="42">
        <f t="shared" si="2"/>
        <v>2.6041666666666301E-3</v>
      </c>
      <c r="K26" s="41">
        <v>5</v>
      </c>
      <c r="L26" s="30">
        <v>2025</v>
      </c>
      <c r="M26" s="38">
        <f>IF($M$3-E26&gt;=31,VLOOKUP($M$3-E26,[1]Коэффициенты!$A$2:$B$46,2,),1)</f>
        <v>1</v>
      </c>
    </row>
    <row r="27" spans="2:13" ht="16.350000000000001" customHeight="1">
      <c r="B27" s="12">
        <v>14</v>
      </c>
      <c r="C27" s="21" t="s">
        <v>42</v>
      </c>
      <c r="D27" s="22"/>
      <c r="E27" s="22">
        <v>2017</v>
      </c>
      <c r="F27" s="16" t="s">
        <v>18</v>
      </c>
      <c r="G27" s="17">
        <v>2.43055555555555E-3</v>
      </c>
      <c r="H27" s="17">
        <v>5.1273148148148102E-3</v>
      </c>
      <c r="I27" s="39">
        <f t="shared" si="1"/>
        <v>2.6967592592592599E-3</v>
      </c>
      <c r="J27" s="42">
        <f t="shared" si="2"/>
        <v>2.6967592592592599E-3</v>
      </c>
      <c r="K27" s="41">
        <v>6</v>
      </c>
      <c r="L27" s="30">
        <v>2025</v>
      </c>
      <c r="M27" s="38">
        <f>IF($M$3-E27&gt;=31,VLOOKUP($M$3-E27,[1]Коэффициенты!$A$2:$B$46,2,),1)</f>
        <v>1</v>
      </c>
    </row>
    <row r="28" spans="2:13" ht="16.350000000000001" customHeight="1">
      <c r="B28" s="12">
        <v>21</v>
      </c>
      <c r="C28" s="21" t="s">
        <v>43</v>
      </c>
      <c r="D28" s="22"/>
      <c r="E28" s="22">
        <v>2017</v>
      </c>
      <c r="F28" s="16" t="s">
        <v>18</v>
      </c>
      <c r="G28" s="17">
        <v>3.6458333333333902E-3</v>
      </c>
      <c r="H28" s="17">
        <v>6.6782407407407398E-3</v>
      </c>
      <c r="I28" s="39">
        <f t="shared" si="1"/>
        <v>3.03240740740735E-3</v>
      </c>
      <c r="J28" s="42">
        <f t="shared" si="2"/>
        <v>3.03240740740735E-3</v>
      </c>
      <c r="K28" s="41">
        <v>7</v>
      </c>
      <c r="L28" s="30">
        <v>2025</v>
      </c>
      <c r="M28" s="38">
        <f>IF($M$3-E28&gt;=31,VLOOKUP($M$3-E28,[1]Коэффициенты!$A$2:$B$46,2,),1)</f>
        <v>1</v>
      </c>
    </row>
    <row r="29" spans="2:13" ht="16.350000000000001" customHeight="1">
      <c r="B29" s="12">
        <v>22</v>
      </c>
      <c r="C29" s="21" t="s">
        <v>44</v>
      </c>
      <c r="D29" s="22"/>
      <c r="E29" s="22">
        <v>2018</v>
      </c>
      <c r="F29" s="16" t="s">
        <v>25</v>
      </c>
      <c r="G29" s="17">
        <v>3.8194444444445098E-3</v>
      </c>
      <c r="H29" s="17">
        <v>7.8125E-3</v>
      </c>
      <c r="I29" s="39">
        <f t="shared" si="1"/>
        <v>3.9930555555554902E-3</v>
      </c>
      <c r="J29" s="42">
        <f t="shared" si="2"/>
        <v>3.9930555555554902E-3</v>
      </c>
      <c r="K29" s="41">
        <v>8</v>
      </c>
      <c r="L29" s="30">
        <v>2025</v>
      </c>
      <c r="M29" s="38">
        <f>IF($M$3-E29&gt;=31,VLOOKUP($M$3-E29,[1]Коэффициенты!$A$2:$B$46,2,),1)</f>
        <v>1</v>
      </c>
    </row>
    <row r="30" spans="2:13" ht="16.350000000000001" customHeight="1">
      <c r="B30" s="12">
        <v>15</v>
      </c>
      <c r="C30" s="21" t="s">
        <v>45</v>
      </c>
      <c r="D30" s="22"/>
      <c r="E30" s="22">
        <v>2017</v>
      </c>
      <c r="F30" s="16" t="s">
        <v>18</v>
      </c>
      <c r="G30" s="17">
        <v>2.60416666666667E-3</v>
      </c>
      <c r="H30" s="17">
        <v>6.9560185185185202E-3</v>
      </c>
      <c r="I30" s="39">
        <f t="shared" si="1"/>
        <v>4.3518518518518498E-3</v>
      </c>
      <c r="J30" s="42">
        <f t="shared" si="2"/>
        <v>4.3518518518518498E-3</v>
      </c>
      <c r="K30" s="41">
        <v>9</v>
      </c>
      <c r="L30" s="30">
        <v>2025</v>
      </c>
      <c r="M30" s="38">
        <f>IF($M$3-E30&gt;=31,VLOOKUP($M$3-E30,[1]Коэффициенты!$A$2:$B$46,2,),1)</f>
        <v>1</v>
      </c>
    </row>
    <row r="31" spans="2:13" ht="16.350000000000001" customHeight="1">
      <c r="B31" s="12">
        <v>17</v>
      </c>
      <c r="C31" s="21" t="s">
        <v>46</v>
      </c>
      <c r="D31" s="22"/>
      <c r="E31" s="22">
        <v>2018</v>
      </c>
      <c r="F31" s="16" t="s">
        <v>25</v>
      </c>
      <c r="G31" s="17">
        <v>2.9513888888888901E-3</v>
      </c>
      <c r="H31" s="17">
        <v>7.5578703703703702E-3</v>
      </c>
      <c r="I31" s="39">
        <f t="shared" si="1"/>
        <v>4.6064814814814796E-3</v>
      </c>
      <c r="J31" s="42">
        <f t="shared" si="2"/>
        <v>4.6064814814814796E-3</v>
      </c>
      <c r="K31" s="41">
        <v>10</v>
      </c>
      <c r="L31" s="30">
        <v>2025</v>
      </c>
      <c r="M31" s="38">
        <f>IF($M$3-E31&gt;=31,VLOOKUP($M$3-E31,[1]Коэффициенты!$A$2:$B$46,2,),1)</f>
        <v>1</v>
      </c>
    </row>
    <row r="32" spans="2:13" ht="15" customHeight="1">
      <c r="B32" s="12"/>
      <c r="C32" s="88" t="s">
        <v>47</v>
      </c>
      <c r="D32" s="88"/>
      <c r="E32" s="88"/>
      <c r="F32" s="88"/>
      <c r="G32" s="17"/>
      <c r="H32" s="17"/>
      <c r="I32" s="39"/>
      <c r="J32" s="42"/>
      <c r="K32" s="37"/>
      <c r="L32" s="30"/>
      <c r="M32" s="38"/>
    </row>
    <row r="33" spans="2:13" ht="15" customHeight="1">
      <c r="B33" s="12">
        <v>33</v>
      </c>
      <c r="C33" s="14" t="s">
        <v>48</v>
      </c>
      <c r="D33" s="14"/>
      <c r="E33" s="15">
        <v>2015</v>
      </c>
      <c r="F33" s="14" t="s">
        <v>20</v>
      </c>
      <c r="G33" s="17">
        <v>5.7291666666666602E-3</v>
      </c>
      <c r="H33" s="17">
        <v>7.0601851851851798E-3</v>
      </c>
      <c r="I33" s="39">
        <f t="shared" ref="I33:I47" si="3">H33-G33</f>
        <v>1.33101851851852E-3</v>
      </c>
      <c r="J33" s="42">
        <f t="shared" ref="J33:J36" si="4">I33/M33</f>
        <v>1.33101851851852E-3</v>
      </c>
      <c r="K33" s="41">
        <v>1</v>
      </c>
      <c r="L33" s="30">
        <v>2025</v>
      </c>
      <c r="M33" s="38">
        <f>IF($M$3-E33&gt;=31,VLOOKUP($M$3-E33,[1]Коэффициенты!$A$2:$B$46,2,),1)</f>
        <v>1</v>
      </c>
    </row>
    <row r="34" spans="2:13" ht="15" customHeight="1">
      <c r="B34" s="12">
        <v>31</v>
      </c>
      <c r="C34" s="23" t="s">
        <v>49</v>
      </c>
      <c r="D34" s="23"/>
      <c r="E34" s="15">
        <v>2015</v>
      </c>
      <c r="F34" s="18" t="s">
        <v>50</v>
      </c>
      <c r="G34" s="17">
        <v>5.3819444444444401E-3</v>
      </c>
      <c r="H34" s="17">
        <v>6.7245370370370402E-3</v>
      </c>
      <c r="I34" s="39">
        <f t="shared" si="3"/>
        <v>1.3425925925926001E-3</v>
      </c>
      <c r="J34" s="42">
        <f t="shared" si="4"/>
        <v>1.3425925925926001E-3</v>
      </c>
      <c r="K34" s="41">
        <v>2</v>
      </c>
      <c r="L34" s="30">
        <v>2025</v>
      </c>
      <c r="M34" s="38">
        <f>IF($M$3-E34&gt;=31,VLOOKUP($M$3-E34,[1]Коэффициенты!$A$2:$B$46,2,),1)</f>
        <v>1</v>
      </c>
    </row>
    <row r="35" spans="2:13" ht="15" customHeight="1">
      <c r="B35" s="12">
        <v>37</v>
      </c>
      <c r="C35" s="14" t="s">
        <v>51</v>
      </c>
      <c r="D35" s="14"/>
      <c r="E35" s="15">
        <v>2015</v>
      </c>
      <c r="F35" s="14" t="s">
        <v>52</v>
      </c>
      <c r="G35" s="17">
        <v>6.4236111111111004E-3</v>
      </c>
      <c r="H35" s="17">
        <v>7.7662037037036996E-3</v>
      </c>
      <c r="I35" s="39">
        <f t="shared" si="3"/>
        <v>1.3425925925926001E-3</v>
      </c>
      <c r="J35" s="42">
        <f t="shared" si="4"/>
        <v>1.3425925925926001E-3</v>
      </c>
      <c r="K35" s="41">
        <v>3</v>
      </c>
      <c r="L35" s="30">
        <v>2025</v>
      </c>
      <c r="M35" s="38">
        <f>IF($M$3-E35&gt;=31,VLOOKUP($M$3-E35,[1]Коэффициенты!$A$2:$B$46,2,),1)</f>
        <v>1</v>
      </c>
    </row>
    <row r="36" spans="2:13" ht="15" customHeight="1">
      <c r="B36" s="12">
        <v>36</v>
      </c>
      <c r="C36" s="23" t="s">
        <v>53</v>
      </c>
      <c r="D36" s="23"/>
      <c r="E36" s="15">
        <v>2015</v>
      </c>
      <c r="F36" s="24" t="s">
        <v>18</v>
      </c>
      <c r="G36" s="17">
        <v>6.2499999999999899E-3</v>
      </c>
      <c r="H36" s="17">
        <v>7.7662037037036996E-3</v>
      </c>
      <c r="I36" s="39">
        <f t="shared" si="3"/>
        <v>1.5162037037037099E-3</v>
      </c>
      <c r="J36" s="42">
        <f t="shared" si="4"/>
        <v>1.5162037037037099E-3</v>
      </c>
      <c r="K36" s="41">
        <v>4</v>
      </c>
      <c r="L36" s="30">
        <v>2025</v>
      </c>
      <c r="M36" s="38">
        <f>IF($M$3-E36&gt;=31,VLOOKUP($M$3-E36,[1]Коэффициенты!$A$2:$B$46,2,),1)</f>
        <v>1</v>
      </c>
    </row>
    <row r="37" spans="2:13" ht="15" customHeight="1">
      <c r="B37" s="12">
        <v>29</v>
      </c>
      <c r="C37" s="14" t="s">
        <v>54</v>
      </c>
      <c r="D37" s="14"/>
      <c r="E37" s="15">
        <v>2015</v>
      </c>
      <c r="F37" s="14" t="s">
        <v>52</v>
      </c>
      <c r="G37" s="17">
        <v>5.0347222222222199E-3</v>
      </c>
      <c r="H37" s="17">
        <v>6.64351851851852E-3</v>
      </c>
      <c r="I37" s="39">
        <f t="shared" si="3"/>
        <v>1.6087962962963E-3</v>
      </c>
      <c r="J37" s="42">
        <f t="shared" ref="J37:J41" si="5">I37/M37</f>
        <v>1.6087962962963E-3</v>
      </c>
      <c r="K37" s="41">
        <v>5</v>
      </c>
      <c r="L37" s="30">
        <v>2025</v>
      </c>
      <c r="M37" s="38">
        <f>IF($M$3-E37&gt;=31,VLOOKUP($M$3-E37,[1]Коэффициенты!$A$2:$B$46,2,),1)</f>
        <v>1</v>
      </c>
    </row>
    <row r="38" spans="2:13" ht="15" customHeight="1">
      <c r="B38" s="12">
        <v>27</v>
      </c>
      <c r="C38" s="14" t="s">
        <v>55</v>
      </c>
      <c r="D38" s="14"/>
      <c r="E38" s="15">
        <v>2016</v>
      </c>
      <c r="F38" s="14" t="s">
        <v>20</v>
      </c>
      <c r="G38" s="17">
        <v>4.6874999999999998E-3</v>
      </c>
      <c r="H38" s="17">
        <v>6.3888888888888901E-3</v>
      </c>
      <c r="I38" s="39">
        <f t="shared" si="3"/>
        <v>1.7013888888888901E-3</v>
      </c>
      <c r="J38" s="42">
        <f t="shared" si="5"/>
        <v>1.7013888888888901E-3</v>
      </c>
      <c r="K38" s="41">
        <v>6</v>
      </c>
      <c r="L38" s="30">
        <v>2025</v>
      </c>
      <c r="M38" s="38">
        <f>IF($M$3-E38&gt;=31,VLOOKUP($M$3-E38,[1]Коэффициенты!$A$2:$B$46,2,),1)</f>
        <v>1</v>
      </c>
    </row>
    <row r="39" spans="2:13" ht="15" customHeight="1">
      <c r="B39" s="12">
        <v>30</v>
      </c>
      <c r="C39" s="23" t="s">
        <v>56</v>
      </c>
      <c r="D39" s="23"/>
      <c r="E39" s="15">
        <v>2016</v>
      </c>
      <c r="F39" s="18" t="s">
        <v>20</v>
      </c>
      <c r="G39" s="17">
        <v>5.2083333333333296E-3</v>
      </c>
      <c r="H39" s="17">
        <v>6.9675925925925903E-3</v>
      </c>
      <c r="I39" s="39">
        <f t="shared" si="3"/>
        <v>1.7592592592592601E-3</v>
      </c>
      <c r="J39" s="42">
        <f t="shared" ref="J39" si="6">I39/M39</f>
        <v>1.7592592592592601E-3</v>
      </c>
      <c r="K39" s="41">
        <v>7</v>
      </c>
      <c r="L39" s="30">
        <v>2025</v>
      </c>
      <c r="M39" s="38">
        <f>IF($M$3-E39&gt;=31,VLOOKUP($M$3-E39,[1]Коэффициенты!$A$2:$B$46,2,),1)</f>
        <v>1</v>
      </c>
    </row>
    <row r="40" spans="2:13" ht="15" customHeight="1">
      <c r="B40" s="12">
        <v>28</v>
      </c>
      <c r="C40" s="23" t="s">
        <v>57</v>
      </c>
      <c r="D40" s="23"/>
      <c r="E40" s="15">
        <v>2015</v>
      </c>
      <c r="F40" s="18" t="s">
        <v>20</v>
      </c>
      <c r="G40" s="17">
        <v>4.8611111111111103E-3</v>
      </c>
      <c r="H40" s="17">
        <v>6.7824074074074097E-3</v>
      </c>
      <c r="I40" s="39">
        <f t="shared" si="3"/>
        <v>1.9212962962963001E-3</v>
      </c>
      <c r="J40" s="42">
        <f t="shared" si="5"/>
        <v>1.9212962962963001E-3</v>
      </c>
      <c r="K40" s="41">
        <v>8</v>
      </c>
      <c r="L40" s="30">
        <v>2025</v>
      </c>
      <c r="M40" s="38">
        <f>IF($M$3-E40&gt;=31,VLOOKUP($M$3-E40,[1]Коэффициенты!$A$2:$B$46,2,),1)</f>
        <v>1</v>
      </c>
    </row>
    <row r="41" spans="2:13" ht="15" customHeight="1">
      <c r="B41" s="12">
        <v>35</v>
      </c>
      <c r="C41" s="23" t="s">
        <v>58</v>
      </c>
      <c r="D41" s="23"/>
      <c r="E41" s="15">
        <v>2016</v>
      </c>
      <c r="F41" s="24" t="s">
        <v>18</v>
      </c>
      <c r="G41" s="17">
        <v>6.0763888888888803E-3</v>
      </c>
      <c r="H41" s="17">
        <v>8.1481481481481492E-3</v>
      </c>
      <c r="I41" s="39">
        <f t="shared" si="3"/>
        <v>2.0717592592592701E-3</v>
      </c>
      <c r="J41" s="42">
        <f t="shared" si="5"/>
        <v>2.0717592592592701E-3</v>
      </c>
      <c r="K41" s="41">
        <v>9</v>
      </c>
      <c r="L41" s="30">
        <v>2025</v>
      </c>
      <c r="M41" s="38">
        <f>IF($M$3-E41&gt;=31,VLOOKUP($M$3-E41,[1]Коэффициенты!$A$2:$B$46,2,),1)</f>
        <v>1</v>
      </c>
    </row>
    <row r="42" spans="2:13" ht="15" customHeight="1">
      <c r="B42" s="12">
        <v>25</v>
      </c>
      <c r="C42" s="14" t="s">
        <v>59</v>
      </c>
      <c r="D42" s="14"/>
      <c r="E42" s="15">
        <v>2016</v>
      </c>
      <c r="F42" s="18" t="s">
        <v>18</v>
      </c>
      <c r="G42" s="17">
        <v>4.3402777777777797E-3</v>
      </c>
      <c r="H42" s="17">
        <v>6.4583333333333298E-3</v>
      </c>
      <c r="I42" s="39">
        <f t="shared" si="3"/>
        <v>2.1180555555555501E-3</v>
      </c>
      <c r="J42" s="42">
        <f t="shared" ref="J42" si="7">I42/M42</f>
        <v>2.1180555555555501E-3</v>
      </c>
      <c r="K42" s="41">
        <v>10</v>
      </c>
      <c r="L42" s="30">
        <v>2025</v>
      </c>
      <c r="M42" s="38">
        <f>IF($M$3-E42&gt;=31,VLOOKUP($M$3-E42,[1]Коэффициенты!$A$2:$B$46,2,),1)</f>
        <v>1</v>
      </c>
    </row>
    <row r="43" spans="2:13" ht="15" customHeight="1">
      <c r="B43" s="12">
        <v>24</v>
      </c>
      <c r="C43" s="14" t="s">
        <v>60</v>
      </c>
      <c r="D43" s="14"/>
      <c r="E43" s="15">
        <v>2016</v>
      </c>
      <c r="F43" s="25" t="s">
        <v>18</v>
      </c>
      <c r="G43" s="17">
        <v>4.1666666666666701E-3</v>
      </c>
      <c r="H43" s="17">
        <v>6.3541666666666703E-3</v>
      </c>
      <c r="I43" s="39">
        <f t="shared" si="3"/>
        <v>2.1875000000000002E-3</v>
      </c>
      <c r="J43" s="40"/>
      <c r="K43" s="41">
        <v>11</v>
      </c>
      <c r="L43" s="30"/>
      <c r="M43" s="38"/>
    </row>
    <row r="44" spans="2:13" ht="15" customHeight="1">
      <c r="B44" s="12">
        <v>34</v>
      </c>
      <c r="C44" s="23" t="s">
        <v>61</v>
      </c>
      <c r="D44" s="23"/>
      <c r="E44" s="15">
        <v>2016</v>
      </c>
      <c r="F44" s="18" t="s">
        <v>25</v>
      </c>
      <c r="G44" s="17">
        <v>5.9027777777777698E-3</v>
      </c>
      <c r="H44" s="17">
        <v>8.4606481481481494E-3</v>
      </c>
      <c r="I44" s="39">
        <f t="shared" si="3"/>
        <v>2.55787037037038E-3</v>
      </c>
      <c r="J44" s="40"/>
      <c r="K44" s="41">
        <v>12</v>
      </c>
      <c r="L44" s="30"/>
      <c r="M44" s="38"/>
    </row>
    <row r="45" spans="2:13" ht="15" customHeight="1">
      <c r="B45" s="12">
        <v>32</v>
      </c>
      <c r="C45" s="14" t="s">
        <v>62</v>
      </c>
      <c r="D45" s="23"/>
      <c r="E45" s="15">
        <v>2016</v>
      </c>
      <c r="F45" s="24" t="s">
        <v>18</v>
      </c>
      <c r="G45" s="17">
        <v>5.5555555555555497E-3</v>
      </c>
      <c r="H45" s="17">
        <v>8.5300925925925909E-3</v>
      </c>
      <c r="I45" s="39">
        <f t="shared" si="3"/>
        <v>2.9745370370370399E-3</v>
      </c>
      <c r="J45" s="40"/>
      <c r="K45" s="41">
        <v>13</v>
      </c>
      <c r="L45" s="30"/>
      <c r="M45" s="38"/>
    </row>
    <row r="46" spans="2:13" ht="15" customHeight="1">
      <c r="B46" s="12">
        <v>26</v>
      </c>
      <c r="C46" s="23" t="s">
        <v>63</v>
      </c>
      <c r="D46" s="23"/>
      <c r="E46" s="15">
        <v>2015</v>
      </c>
      <c r="F46" s="24" t="s">
        <v>18</v>
      </c>
      <c r="G46" s="17">
        <v>4.5138888888888902E-3</v>
      </c>
      <c r="H46" s="17">
        <v>7.7777777777777802E-3</v>
      </c>
      <c r="I46" s="39">
        <f t="shared" si="3"/>
        <v>3.26388888888889E-3</v>
      </c>
      <c r="J46" s="40"/>
      <c r="K46" s="41">
        <v>14</v>
      </c>
      <c r="L46" s="30"/>
      <c r="M46" s="38"/>
    </row>
    <row r="47" spans="2:13" ht="15" customHeight="1">
      <c r="B47" s="12">
        <v>38</v>
      </c>
      <c r="C47" s="14" t="s">
        <v>64</v>
      </c>
      <c r="D47" s="14"/>
      <c r="E47" s="15">
        <v>2015</v>
      </c>
      <c r="F47" s="25" t="s">
        <v>18</v>
      </c>
      <c r="G47" s="17">
        <v>6.5972222222221997E-3</v>
      </c>
      <c r="H47" s="17" t="s">
        <v>33</v>
      </c>
      <c r="I47" s="39" t="e">
        <f t="shared" si="3"/>
        <v>#VALUE!</v>
      </c>
      <c r="J47" s="40"/>
      <c r="K47" s="41"/>
      <c r="L47" s="30"/>
      <c r="M47" s="38"/>
    </row>
    <row r="48" spans="2:13" ht="15" customHeight="1">
      <c r="B48" s="12"/>
      <c r="C48" s="88" t="s">
        <v>65</v>
      </c>
      <c r="D48" s="88"/>
      <c r="E48" s="88"/>
      <c r="F48" s="88"/>
      <c r="G48" s="17"/>
      <c r="H48" s="17"/>
      <c r="I48" s="39"/>
      <c r="J48" s="42"/>
      <c r="K48" s="37"/>
      <c r="L48" s="30"/>
      <c r="M48" s="38"/>
    </row>
    <row r="49" spans="2:13" ht="15" customHeight="1">
      <c r="B49" s="12">
        <v>46</v>
      </c>
      <c r="C49" s="23" t="s">
        <v>66</v>
      </c>
      <c r="D49" s="23"/>
      <c r="E49" s="20">
        <v>2015</v>
      </c>
      <c r="F49" s="19" t="s">
        <v>52</v>
      </c>
      <c r="G49" s="17">
        <v>7.9861111111111001E-3</v>
      </c>
      <c r="H49" s="17">
        <v>9.3518518518518508E-3</v>
      </c>
      <c r="I49" s="39">
        <f t="shared" ref="I49:I78" si="8">H49-G49</f>
        <v>1.36574074074075E-3</v>
      </c>
      <c r="J49" s="42">
        <f>I49/M49</f>
        <v>1.36574074074075E-3</v>
      </c>
      <c r="K49" s="41">
        <v>1</v>
      </c>
      <c r="L49" s="30">
        <v>2025</v>
      </c>
      <c r="M49" s="38">
        <f>IF($M$3-E49&gt;=31,VLOOKUP($M$3-E49,[1]Коэффициенты!$A$2:$B$46,2,),1)</f>
        <v>1</v>
      </c>
    </row>
    <row r="50" spans="2:13" ht="15" customHeight="1">
      <c r="B50" s="12">
        <v>48</v>
      </c>
      <c r="C50" s="23" t="s">
        <v>67</v>
      </c>
      <c r="D50" s="23"/>
      <c r="E50" s="20">
        <v>2015</v>
      </c>
      <c r="F50" s="19" t="s">
        <v>20</v>
      </c>
      <c r="G50" s="17">
        <v>8.3333333333333193E-3</v>
      </c>
      <c r="H50" s="17">
        <v>9.8379629629629598E-3</v>
      </c>
      <c r="I50" s="39">
        <f t="shared" si="8"/>
        <v>1.50462962962964E-3</v>
      </c>
      <c r="J50" s="42">
        <f>I50/M50</f>
        <v>1.50462962962964E-3</v>
      </c>
      <c r="K50" s="41">
        <v>2</v>
      </c>
      <c r="L50" s="30">
        <v>2025</v>
      </c>
      <c r="M50" s="38">
        <f>IF($M$3-E50&gt;=31,VLOOKUP($M$3-E50,[1]Коэффициенты!$A$2:$B$46,2,),1)</f>
        <v>1</v>
      </c>
    </row>
    <row r="51" spans="2:13" ht="15" customHeight="1">
      <c r="B51" s="12">
        <v>64</v>
      </c>
      <c r="C51" s="23" t="s">
        <v>68</v>
      </c>
      <c r="D51" s="23"/>
      <c r="E51" s="20">
        <v>2015</v>
      </c>
      <c r="F51" s="19" t="s">
        <v>30</v>
      </c>
      <c r="G51" s="17">
        <v>1.1111111111111099E-2</v>
      </c>
      <c r="H51" s="17">
        <v>1.2680555555555599E-2</v>
      </c>
      <c r="I51" s="39">
        <f t="shared" si="8"/>
        <v>1.5694444444444601E-3</v>
      </c>
      <c r="J51" s="42">
        <f>I51/M51</f>
        <v>1.5694444444444601E-3</v>
      </c>
      <c r="K51" s="41">
        <v>3</v>
      </c>
      <c r="L51" s="30">
        <v>2025</v>
      </c>
      <c r="M51" s="38">
        <f>IF($M$3-E51&gt;=31,VLOOKUP($M$3-E51,[1]Коэффициенты!$A$2:$B$46,2,),1)</f>
        <v>1</v>
      </c>
    </row>
    <row r="52" spans="2:13" ht="15" customHeight="1">
      <c r="B52" s="12">
        <v>45</v>
      </c>
      <c r="C52" s="23" t="s">
        <v>69</v>
      </c>
      <c r="D52" s="23"/>
      <c r="E52" s="20">
        <v>2016</v>
      </c>
      <c r="F52" s="19" t="s">
        <v>18</v>
      </c>
      <c r="G52" s="17">
        <v>7.8124999999999896E-3</v>
      </c>
      <c r="H52" s="17">
        <v>9.3842592592592606E-3</v>
      </c>
      <c r="I52" s="39">
        <f t="shared" si="8"/>
        <v>1.5717592592592699E-3</v>
      </c>
      <c r="J52" s="42">
        <f>I52/M52</f>
        <v>1.5717592592592699E-3</v>
      </c>
      <c r="K52" s="41">
        <v>4</v>
      </c>
      <c r="L52" s="30">
        <v>2025</v>
      </c>
      <c r="M52" s="38">
        <f>IF($M$3-E52&gt;=31,VLOOKUP($M$3-E52,[1]Коэффициенты!$A$2:$B$46,2,),1)</f>
        <v>1</v>
      </c>
    </row>
    <row r="53" spans="2:13" ht="15" customHeight="1">
      <c r="B53" s="12">
        <v>58</v>
      </c>
      <c r="C53" s="23" t="s">
        <v>70</v>
      </c>
      <c r="D53" s="23"/>
      <c r="E53" s="20">
        <v>2016</v>
      </c>
      <c r="F53" s="19" t="s">
        <v>37</v>
      </c>
      <c r="G53" s="17">
        <v>1.00694444444444E-2</v>
      </c>
      <c r="H53" s="17">
        <v>1.1681712962963E-2</v>
      </c>
      <c r="I53" s="39">
        <f t="shared" si="8"/>
        <v>1.6122685185185599E-3</v>
      </c>
      <c r="J53" s="42"/>
      <c r="K53" s="41">
        <v>5</v>
      </c>
      <c r="L53" s="30">
        <v>2025</v>
      </c>
      <c r="M53" s="38">
        <f>IF($M$3-E53&gt;=31,VLOOKUP($M$3-E53,[1]Коэффициенты!$A$2:$B$46,2,),1)</f>
        <v>1</v>
      </c>
    </row>
    <row r="54" spans="2:13" ht="15" customHeight="1">
      <c r="B54" s="12">
        <v>50</v>
      </c>
      <c r="C54" s="23" t="s">
        <v>71</v>
      </c>
      <c r="D54" s="23"/>
      <c r="E54" s="20">
        <v>2015</v>
      </c>
      <c r="F54" s="19" t="s">
        <v>52</v>
      </c>
      <c r="G54" s="17">
        <v>8.6805555555555403E-3</v>
      </c>
      <c r="H54" s="17">
        <v>1.0297453703703699E-2</v>
      </c>
      <c r="I54" s="39">
        <f t="shared" si="8"/>
        <v>1.61689814814816E-3</v>
      </c>
      <c r="J54" s="42">
        <f>I54/M54</f>
        <v>1.61689814814816E-3</v>
      </c>
      <c r="K54" s="41">
        <v>6</v>
      </c>
      <c r="L54" s="30">
        <v>2025</v>
      </c>
      <c r="M54" s="38">
        <f>IF($M$3-E54&gt;=31,VLOOKUP($M$3-E54,[1]Коэффициенты!$A$2:$B$46,2,),1)</f>
        <v>1</v>
      </c>
    </row>
    <row r="55" spans="2:13" ht="15" customHeight="1">
      <c r="B55" s="12">
        <v>55</v>
      </c>
      <c r="C55" s="23" t="s">
        <v>72</v>
      </c>
      <c r="D55" s="23"/>
      <c r="E55" s="20">
        <v>2016</v>
      </c>
      <c r="F55" s="19" t="s">
        <v>52</v>
      </c>
      <c r="G55" s="17">
        <v>9.5486111111110807E-3</v>
      </c>
      <c r="H55" s="17">
        <v>1.12152777777778E-2</v>
      </c>
      <c r="I55" s="39">
        <f t="shared" si="8"/>
        <v>1.6666666666667E-3</v>
      </c>
      <c r="J55" s="42">
        <f>I55/M55</f>
        <v>1.6666666666667E-3</v>
      </c>
      <c r="K55" s="41">
        <v>7</v>
      </c>
      <c r="L55" s="30">
        <v>2025</v>
      </c>
      <c r="M55" s="38">
        <f>IF($M$3-E55&gt;=31,VLOOKUP($M$3-E55,[1]Коэффициенты!$A$2:$B$46,2,),1)</f>
        <v>1</v>
      </c>
    </row>
    <row r="56" spans="2:13" ht="15" customHeight="1">
      <c r="B56" s="12">
        <v>49</v>
      </c>
      <c r="C56" s="23" t="s">
        <v>73</v>
      </c>
      <c r="D56" s="23"/>
      <c r="E56" s="20">
        <v>2016</v>
      </c>
      <c r="F56" s="19" t="s">
        <v>20</v>
      </c>
      <c r="G56" s="17">
        <v>8.5069444444444298E-3</v>
      </c>
      <c r="H56" s="17">
        <v>1.0266203703703699E-2</v>
      </c>
      <c r="I56" s="39">
        <f t="shared" si="8"/>
        <v>1.7592592592592701E-3</v>
      </c>
      <c r="J56" s="42">
        <f>I56/M56</f>
        <v>1.7592592592592701E-3</v>
      </c>
      <c r="K56" s="41">
        <v>8</v>
      </c>
      <c r="L56" s="30">
        <v>2025</v>
      </c>
      <c r="M56" s="38">
        <f>IF($M$3-E56&gt;=31,VLOOKUP($M$3-E56,[1]Коэффициенты!$A$2:$B$46,2,),1)</f>
        <v>1</v>
      </c>
    </row>
    <row r="57" spans="2:13" ht="15" customHeight="1">
      <c r="B57" s="12">
        <v>61</v>
      </c>
      <c r="C57" s="23" t="s">
        <v>74</v>
      </c>
      <c r="D57" s="23"/>
      <c r="E57" s="20">
        <v>2016</v>
      </c>
      <c r="F57" s="19" t="s">
        <v>52</v>
      </c>
      <c r="G57" s="17">
        <v>1.05902777777777E-2</v>
      </c>
      <c r="H57" s="17">
        <v>1.23726851851852E-2</v>
      </c>
      <c r="I57" s="39">
        <f t="shared" si="8"/>
        <v>1.7824074074074901E-3</v>
      </c>
      <c r="J57" s="42">
        <f>I57/M57</f>
        <v>1.7824074074074901E-3</v>
      </c>
      <c r="K57" s="41">
        <v>9</v>
      </c>
      <c r="L57" s="30">
        <v>2025</v>
      </c>
      <c r="M57" s="38">
        <f>IF($M$3-E57&gt;=31,VLOOKUP($M$3-E57,[1]Коэффициенты!$A$2:$B$46,2,),1)</f>
        <v>1</v>
      </c>
    </row>
    <row r="58" spans="2:13" ht="15" customHeight="1">
      <c r="B58" s="12">
        <v>67</v>
      </c>
      <c r="C58" s="23" t="s">
        <v>75</v>
      </c>
      <c r="D58" s="23"/>
      <c r="E58" s="20">
        <v>2016</v>
      </c>
      <c r="F58" s="19" t="s">
        <v>20</v>
      </c>
      <c r="G58" s="17">
        <v>1.16319444444444E-2</v>
      </c>
      <c r="H58" s="17">
        <v>1.35300925925926E-2</v>
      </c>
      <c r="I58" s="39">
        <f t="shared" si="8"/>
        <v>1.89814814814819E-3</v>
      </c>
      <c r="J58" s="42">
        <f t="shared" ref="J58" si="9">I58/M58</f>
        <v>1.89814814814819E-3</v>
      </c>
      <c r="K58" s="41">
        <v>10</v>
      </c>
      <c r="L58" s="30">
        <v>2025</v>
      </c>
      <c r="M58" s="38">
        <f>IF($M$3-E58&gt;=31,VLOOKUP($M$3-E58,[1]Коэффициенты!$A$2:$B$46,2,),1)</f>
        <v>1</v>
      </c>
    </row>
    <row r="59" spans="2:13" ht="15" customHeight="1">
      <c r="B59" s="12">
        <v>68</v>
      </c>
      <c r="C59" s="23" t="s">
        <v>76</v>
      </c>
      <c r="D59" s="23"/>
      <c r="E59" s="20">
        <v>2016</v>
      </c>
      <c r="F59" s="19" t="s">
        <v>20</v>
      </c>
      <c r="G59" s="17">
        <v>1.18055555555555E-2</v>
      </c>
      <c r="H59" s="17">
        <v>1.37731481481481E-2</v>
      </c>
      <c r="I59" s="39">
        <f t="shared" si="8"/>
        <v>1.9675925925926501E-3</v>
      </c>
      <c r="J59" s="42"/>
      <c r="K59" s="41">
        <v>11</v>
      </c>
      <c r="L59" s="30">
        <v>2025</v>
      </c>
      <c r="M59" s="38">
        <f>IF($M$3-E59&gt;=31,VLOOKUP($M$3-E59,[1]Коэффициенты!$A$2:$B$46,2,),1)</f>
        <v>1</v>
      </c>
    </row>
    <row r="60" spans="2:13" ht="15" customHeight="1">
      <c r="B60" s="12">
        <v>41</v>
      </c>
      <c r="C60" s="23" t="s">
        <v>77</v>
      </c>
      <c r="D60" s="23"/>
      <c r="E60" s="20">
        <v>2016</v>
      </c>
      <c r="F60" s="19" t="s">
        <v>20</v>
      </c>
      <c r="G60" s="17">
        <v>7.1180555555555502E-3</v>
      </c>
      <c r="H60" s="17">
        <v>9.1550925925925897E-3</v>
      </c>
      <c r="I60" s="39">
        <f t="shared" si="8"/>
        <v>2.0370370370370399E-3</v>
      </c>
      <c r="J60" s="42">
        <f>I60/M60</f>
        <v>2.0370370370370399E-3</v>
      </c>
      <c r="K60" s="41">
        <v>12</v>
      </c>
      <c r="L60" s="30">
        <v>2025</v>
      </c>
      <c r="M60" s="38">
        <f>IF($M$3-E60&gt;=31,VLOOKUP($M$3-E60,[1]Коэффициенты!$A$2:$B$46,2,),1)</f>
        <v>1</v>
      </c>
    </row>
    <row r="61" spans="2:13" ht="15" customHeight="1">
      <c r="B61" s="12">
        <v>44</v>
      </c>
      <c r="C61" s="23" t="s">
        <v>78</v>
      </c>
      <c r="D61" s="23"/>
      <c r="E61" s="20">
        <v>2018</v>
      </c>
      <c r="F61" s="19" t="s">
        <v>20</v>
      </c>
      <c r="G61" s="17">
        <v>7.63888888888888E-3</v>
      </c>
      <c r="H61" s="17">
        <v>9.6759259259259298E-3</v>
      </c>
      <c r="I61" s="39">
        <f t="shared" si="8"/>
        <v>2.0370370370370499E-3</v>
      </c>
      <c r="J61" s="42">
        <f>I61/M61</f>
        <v>2.0370370370370499E-3</v>
      </c>
      <c r="K61" s="41">
        <v>13</v>
      </c>
      <c r="L61" s="30">
        <v>2025</v>
      </c>
      <c r="M61" s="38">
        <f>IF($M$3-E61&gt;=31,VLOOKUP($M$3-E61,[1]Коэффициенты!$A$2:$B$46,2,),1)</f>
        <v>1</v>
      </c>
    </row>
    <row r="62" spans="2:13" ht="15" customHeight="1">
      <c r="B62" s="12">
        <v>40</v>
      </c>
      <c r="C62" s="23" t="s">
        <v>79</v>
      </c>
      <c r="D62" s="23"/>
      <c r="E62" s="20">
        <v>2015</v>
      </c>
      <c r="F62" s="19" t="s">
        <v>18</v>
      </c>
      <c r="G62" s="17">
        <v>6.9444444444444397E-3</v>
      </c>
      <c r="H62" s="17">
        <v>9.08564814814815E-3</v>
      </c>
      <c r="I62" s="39">
        <f t="shared" si="8"/>
        <v>2.1412037037037098E-3</v>
      </c>
      <c r="J62" s="42">
        <f>I62/M62</f>
        <v>2.1412037037037098E-3</v>
      </c>
      <c r="K62" s="41">
        <v>14</v>
      </c>
      <c r="L62" s="30">
        <v>2025</v>
      </c>
      <c r="M62" s="38">
        <f>IF($M$3-E62&gt;=31,VLOOKUP($M$3-E62,[1]Коэффициенты!$A$2:$B$46,2,),1)</f>
        <v>1</v>
      </c>
    </row>
    <row r="63" spans="2:13" ht="15" customHeight="1">
      <c r="B63" s="12">
        <v>42</v>
      </c>
      <c r="C63" s="23" t="s">
        <v>80</v>
      </c>
      <c r="D63" s="23"/>
      <c r="E63" s="20">
        <v>2016</v>
      </c>
      <c r="F63" s="19" t="s">
        <v>18</v>
      </c>
      <c r="G63" s="17">
        <v>7.2916666666666598E-3</v>
      </c>
      <c r="H63" s="17">
        <v>9.4560185185185198E-3</v>
      </c>
      <c r="I63" s="39">
        <f t="shared" si="8"/>
        <v>2.16435185185186E-3</v>
      </c>
      <c r="J63" s="42"/>
      <c r="K63" s="41">
        <v>15</v>
      </c>
      <c r="L63" s="30">
        <v>2025</v>
      </c>
      <c r="M63" s="38">
        <f>IF($M$3-E63&gt;=31,VLOOKUP($M$3-E63,[1]Коэффициенты!$A$2:$B$46,2,),1)</f>
        <v>1</v>
      </c>
    </row>
    <row r="64" spans="2:13" ht="15" customHeight="1">
      <c r="B64" s="12">
        <v>56</v>
      </c>
      <c r="C64" s="23" t="s">
        <v>81</v>
      </c>
      <c r="D64" s="23"/>
      <c r="E64" s="20">
        <v>2015</v>
      </c>
      <c r="F64" s="19" t="s">
        <v>52</v>
      </c>
      <c r="G64" s="17">
        <v>9.7222222222221894E-3</v>
      </c>
      <c r="H64" s="17">
        <v>1.2025462962963E-2</v>
      </c>
      <c r="I64" s="39">
        <f t="shared" si="8"/>
        <v>2.3032407407407702E-3</v>
      </c>
      <c r="J64" s="42">
        <f>I64/M64</f>
        <v>2.3032407407407702E-3</v>
      </c>
      <c r="K64" s="41">
        <v>16</v>
      </c>
      <c r="L64" s="30">
        <v>2025</v>
      </c>
      <c r="M64" s="38">
        <f>IF($M$3-E64&gt;=31,VLOOKUP($M$3-E64,[1]Коэффициенты!$A$2:$B$46,2,),1)</f>
        <v>1</v>
      </c>
    </row>
    <row r="65" spans="2:13" ht="15" customHeight="1">
      <c r="B65" s="12">
        <v>65</v>
      </c>
      <c r="C65" s="23" t="s">
        <v>82</v>
      </c>
      <c r="D65" s="23"/>
      <c r="E65" s="20">
        <v>2016</v>
      </c>
      <c r="F65" s="19" t="s">
        <v>20</v>
      </c>
      <c r="G65" s="17">
        <v>1.1284722222222199E-2</v>
      </c>
      <c r="H65" s="17">
        <v>1.36928240740741E-2</v>
      </c>
      <c r="I65" s="39">
        <f t="shared" si="8"/>
        <v>2.40810185185187E-3</v>
      </c>
      <c r="J65" s="42">
        <f>I65/M65</f>
        <v>2.40810185185187E-3</v>
      </c>
      <c r="K65" s="41">
        <v>17</v>
      </c>
      <c r="L65" s="30">
        <v>2025</v>
      </c>
      <c r="M65" s="38">
        <f>IF($M$3-E65&gt;=31,VLOOKUP($M$3-E65,[1]Коэффициенты!$A$2:$B$46,2,),1)</f>
        <v>1</v>
      </c>
    </row>
    <row r="66" spans="2:13" ht="15" customHeight="1">
      <c r="B66" s="12">
        <v>43</v>
      </c>
      <c r="C66" s="23" t="s">
        <v>83</v>
      </c>
      <c r="D66" s="23"/>
      <c r="E66" s="20">
        <v>2016</v>
      </c>
      <c r="F66" s="19" t="s">
        <v>18</v>
      </c>
      <c r="G66" s="17">
        <v>7.4652777777777703E-3</v>
      </c>
      <c r="H66" s="17">
        <v>9.8849537037036996E-3</v>
      </c>
      <c r="I66" s="39">
        <f t="shared" si="8"/>
        <v>2.4196759259259302E-3</v>
      </c>
      <c r="J66" s="42">
        <f>I66/M66</f>
        <v>2.4196759259259302E-3</v>
      </c>
      <c r="K66" s="41">
        <v>18</v>
      </c>
      <c r="L66" s="30">
        <v>2025</v>
      </c>
      <c r="M66" s="38">
        <f>IF($M$3-E66&gt;=31,VLOOKUP($M$3-E66,[1]Коэффициенты!$A$2:$B$46,2,),1)</f>
        <v>1</v>
      </c>
    </row>
    <row r="67" spans="2:13" ht="15" customHeight="1">
      <c r="B67" s="12">
        <v>63</v>
      </c>
      <c r="C67" s="23" t="s">
        <v>84</v>
      </c>
      <c r="D67" s="23"/>
      <c r="E67" s="20">
        <v>2015</v>
      </c>
      <c r="F67" s="19" t="s">
        <v>20</v>
      </c>
      <c r="G67" s="17">
        <v>1.0937499999999999E-2</v>
      </c>
      <c r="H67" s="17">
        <v>1.35416666666667E-2</v>
      </c>
      <c r="I67" s="39">
        <f t="shared" si="8"/>
        <v>2.60416666666667E-3</v>
      </c>
      <c r="J67" s="42">
        <f>I67/M67</f>
        <v>2.60416666666667E-3</v>
      </c>
      <c r="K67" s="41">
        <v>19</v>
      </c>
      <c r="L67" s="30">
        <v>2025</v>
      </c>
      <c r="M67" s="38">
        <f>IF($M$3-E67&gt;=31,VLOOKUP($M$3-E67,[1]Коэффициенты!$A$2:$B$46,2,),1)</f>
        <v>1</v>
      </c>
    </row>
    <row r="68" spans="2:13" ht="15" customHeight="1">
      <c r="B68" s="12">
        <v>39</v>
      </c>
      <c r="C68" s="23" t="s">
        <v>85</v>
      </c>
      <c r="D68" s="23"/>
      <c r="E68" s="20">
        <v>2016</v>
      </c>
      <c r="F68" s="19" t="s">
        <v>18</v>
      </c>
      <c r="G68" s="17">
        <v>6.7708333333333301E-3</v>
      </c>
      <c r="H68" s="17">
        <v>9.4328703703703692E-3</v>
      </c>
      <c r="I68" s="39">
        <f t="shared" si="8"/>
        <v>2.66203703703704E-3</v>
      </c>
      <c r="J68" s="42">
        <f>I68/M68</f>
        <v>2.66203703703704E-3</v>
      </c>
      <c r="K68" s="41">
        <v>20</v>
      </c>
      <c r="L68" s="30">
        <v>2025</v>
      </c>
      <c r="M68" s="38">
        <f>IF($M$3-E68&gt;=31,VLOOKUP($M$3-E68,[1]Коэффициенты!$A$2:$B$46,2,),1)</f>
        <v>1</v>
      </c>
    </row>
    <row r="69" spans="2:13" ht="15" customHeight="1">
      <c r="B69" s="12">
        <v>52</v>
      </c>
      <c r="C69" s="23" t="s">
        <v>86</v>
      </c>
      <c r="D69" s="23"/>
      <c r="E69" s="20">
        <v>2016</v>
      </c>
      <c r="F69" s="19" t="s">
        <v>25</v>
      </c>
      <c r="G69" s="17">
        <v>9.0277777777777596E-3</v>
      </c>
      <c r="H69" s="17">
        <v>1.2349537037036999E-2</v>
      </c>
      <c r="I69" s="39">
        <f t="shared" si="8"/>
        <v>3.3217592592592799E-3</v>
      </c>
      <c r="J69" s="42"/>
      <c r="K69" s="41">
        <v>21</v>
      </c>
      <c r="L69" s="30">
        <v>2025</v>
      </c>
      <c r="M69" s="38">
        <f>IF($M$3-E69&gt;=31,VLOOKUP($M$3-E69,[1]Коэффициенты!$A$2:$B$46,2,),1)</f>
        <v>1</v>
      </c>
    </row>
    <row r="70" spans="2:13" ht="15" customHeight="1">
      <c r="B70" s="12">
        <v>53</v>
      </c>
      <c r="C70" s="23" t="s">
        <v>87</v>
      </c>
      <c r="D70" s="23"/>
      <c r="E70" s="20">
        <v>2018</v>
      </c>
      <c r="F70" s="19" t="s">
        <v>20</v>
      </c>
      <c r="G70" s="17">
        <v>9.2013888888888597E-3</v>
      </c>
      <c r="H70" s="17">
        <v>1.25925925925926E-2</v>
      </c>
      <c r="I70" s="39">
        <f t="shared" si="8"/>
        <v>3.39120370370373E-3</v>
      </c>
      <c r="J70" s="42">
        <f>I70/M70</f>
        <v>3.39120370370373E-3</v>
      </c>
      <c r="K70" s="41">
        <v>22</v>
      </c>
      <c r="L70" s="30">
        <v>2025</v>
      </c>
      <c r="M70" s="38">
        <f>IF($M$3-E70&gt;=31,VLOOKUP($M$3-E70,[1]Коэффициенты!$A$2:$B$46,2,),1)</f>
        <v>1</v>
      </c>
    </row>
    <row r="71" spans="2:13" ht="15" customHeight="1">
      <c r="B71" s="12">
        <v>59</v>
      </c>
      <c r="C71" s="14" t="s">
        <v>88</v>
      </c>
      <c r="D71" s="14"/>
      <c r="E71" s="15">
        <v>2016</v>
      </c>
      <c r="F71" s="19" t="s">
        <v>18</v>
      </c>
      <c r="G71" s="17">
        <v>1.02430555555555E-2</v>
      </c>
      <c r="H71" s="17">
        <v>1.5625E-2</v>
      </c>
      <c r="I71" s="39">
        <f t="shared" si="8"/>
        <v>5.3819444444444999E-3</v>
      </c>
      <c r="J71" s="42"/>
      <c r="K71" s="41">
        <v>23</v>
      </c>
      <c r="L71" s="30"/>
      <c r="M71" s="38"/>
    </row>
    <row r="72" spans="2:13" ht="15" customHeight="1">
      <c r="B72" s="12">
        <v>47</v>
      </c>
      <c r="C72" s="23" t="s">
        <v>89</v>
      </c>
      <c r="D72" s="23"/>
      <c r="E72" s="20">
        <v>2015</v>
      </c>
      <c r="F72" s="19" t="s">
        <v>20</v>
      </c>
      <c r="G72" s="17">
        <v>8.1597222222222106E-3</v>
      </c>
      <c r="H72" s="17" t="s">
        <v>33</v>
      </c>
      <c r="I72" s="39" t="e">
        <f t="shared" si="8"/>
        <v>#VALUE!</v>
      </c>
      <c r="J72" s="42" t="e">
        <f>I72/M72</f>
        <v>#VALUE!</v>
      </c>
      <c r="K72" s="41"/>
      <c r="L72" s="30">
        <v>2025</v>
      </c>
      <c r="M72" s="38">
        <f>IF($M$3-E72&gt;=31,VLOOKUP($M$3-E72,[1]Коэффициенты!$A$2:$B$46,2,),1)</f>
        <v>1</v>
      </c>
    </row>
    <row r="73" spans="2:13" ht="15" customHeight="1">
      <c r="B73" s="12">
        <v>51</v>
      </c>
      <c r="C73" s="23" t="s">
        <v>90</v>
      </c>
      <c r="D73" s="23"/>
      <c r="E73" s="20">
        <v>2016</v>
      </c>
      <c r="F73" s="19" t="s">
        <v>25</v>
      </c>
      <c r="G73" s="17">
        <v>8.8541666666666508E-3</v>
      </c>
      <c r="H73" s="17" t="s">
        <v>33</v>
      </c>
      <c r="I73" s="39" t="e">
        <f t="shared" si="8"/>
        <v>#VALUE!</v>
      </c>
      <c r="J73" s="42" t="e">
        <f>I73/M73</f>
        <v>#VALUE!</v>
      </c>
      <c r="K73" s="41"/>
      <c r="L73" s="30">
        <v>2025</v>
      </c>
      <c r="M73" s="38">
        <f>IF($M$3-E73&gt;=31,VLOOKUP($M$3-E73,[1]Коэффициенты!$A$2:$B$46,2,),1)</f>
        <v>1</v>
      </c>
    </row>
    <row r="74" spans="2:13" ht="15" customHeight="1">
      <c r="B74" s="12">
        <v>54</v>
      </c>
      <c r="C74" s="23" t="s">
        <v>91</v>
      </c>
      <c r="D74" s="23"/>
      <c r="E74" s="20">
        <v>2016</v>
      </c>
      <c r="F74" s="19" t="s">
        <v>30</v>
      </c>
      <c r="G74" s="17">
        <v>9.3749999999999702E-3</v>
      </c>
      <c r="H74" s="17" t="s">
        <v>33</v>
      </c>
      <c r="I74" s="39" t="e">
        <f t="shared" si="8"/>
        <v>#VALUE!</v>
      </c>
      <c r="J74" s="42"/>
      <c r="K74" s="41"/>
      <c r="L74" s="30"/>
      <c r="M74" s="38"/>
    </row>
    <row r="75" spans="2:13" ht="15" customHeight="1">
      <c r="B75" s="12">
        <v>57</v>
      </c>
      <c r="C75" s="23" t="s">
        <v>92</v>
      </c>
      <c r="D75" s="23"/>
      <c r="E75" s="20">
        <v>2013</v>
      </c>
      <c r="F75" s="19" t="s">
        <v>20</v>
      </c>
      <c r="G75" s="17">
        <v>9.8958333333332999E-3</v>
      </c>
      <c r="H75" s="17" t="s">
        <v>33</v>
      </c>
      <c r="I75" s="39" t="e">
        <f t="shared" si="8"/>
        <v>#VALUE!</v>
      </c>
      <c r="J75" s="42" t="e">
        <f>I75/M75</f>
        <v>#VALUE!</v>
      </c>
      <c r="K75" s="41"/>
      <c r="L75" s="30">
        <v>2025</v>
      </c>
      <c r="M75" s="38">
        <f>IF($M$3-E75&gt;=31,VLOOKUP($M$3-E75,[1]Коэффициенты!$A$2:$B$46,2,),1)</f>
        <v>1</v>
      </c>
    </row>
    <row r="76" spans="2:13" ht="15" customHeight="1">
      <c r="B76" s="12">
        <v>60</v>
      </c>
      <c r="C76" s="23" t="s">
        <v>93</v>
      </c>
      <c r="D76" s="23"/>
      <c r="E76" s="20">
        <v>2016</v>
      </c>
      <c r="F76" s="19" t="s">
        <v>18</v>
      </c>
      <c r="G76" s="17">
        <v>1.04166666666666E-2</v>
      </c>
      <c r="H76" s="17" t="s">
        <v>33</v>
      </c>
      <c r="I76" s="39" t="e">
        <f t="shared" si="8"/>
        <v>#VALUE!</v>
      </c>
      <c r="J76" s="42"/>
      <c r="K76" s="41"/>
      <c r="L76" s="30"/>
      <c r="M76" s="38"/>
    </row>
    <row r="77" spans="2:13" ht="15" customHeight="1">
      <c r="B77" s="12">
        <v>62</v>
      </c>
      <c r="C77" s="23" t="s">
        <v>94</v>
      </c>
      <c r="D77" s="23"/>
      <c r="E77" s="20">
        <v>2016</v>
      </c>
      <c r="F77" s="19" t="s">
        <v>18</v>
      </c>
      <c r="G77" s="17">
        <v>1.0763888888888899E-2</v>
      </c>
      <c r="H77" s="17" t="s">
        <v>33</v>
      </c>
      <c r="I77" s="39" t="e">
        <f t="shared" si="8"/>
        <v>#VALUE!</v>
      </c>
      <c r="J77" s="42"/>
      <c r="K77" s="41"/>
      <c r="L77" s="30"/>
      <c r="M77" s="38"/>
    </row>
    <row r="78" spans="2:13" ht="15" customHeight="1">
      <c r="B78" s="12">
        <v>66</v>
      </c>
      <c r="C78" s="23" t="s">
        <v>95</v>
      </c>
      <c r="D78" s="43"/>
      <c r="E78" s="44">
        <v>2016</v>
      </c>
      <c r="F78" s="19" t="s">
        <v>52</v>
      </c>
      <c r="G78" s="17">
        <v>1.14583333333333E-2</v>
      </c>
      <c r="H78" s="17" t="s">
        <v>33</v>
      </c>
      <c r="I78" s="39" t="e">
        <f t="shared" si="8"/>
        <v>#VALUE!</v>
      </c>
      <c r="J78" s="42" t="e">
        <f>I78/M78</f>
        <v>#VALUE!</v>
      </c>
      <c r="K78" s="41"/>
      <c r="L78" s="30">
        <v>2025</v>
      </c>
      <c r="M78" s="38">
        <f>IF($M$3-E78&gt;=31,VLOOKUP($M$3-E78,[1]Коэффициенты!$A$2:$B$46,2,),1)</f>
        <v>1</v>
      </c>
    </row>
    <row r="79" spans="2:13" ht="16.350000000000001" customHeight="1">
      <c r="B79" s="9"/>
      <c r="C79" s="10"/>
      <c r="D79" s="94" t="s">
        <v>96</v>
      </c>
      <c r="E79" s="95"/>
      <c r="F79" s="10"/>
      <c r="G79" s="11"/>
      <c r="H79" s="11"/>
      <c r="I79" s="11"/>
      <c r="J79" s="33"/>
      <c r="K79" s="34"/>
      <c r="M79" s="35"/>
    </row>
    <row r="80" spans="2:13" ht="15" customHeight="1">
      <c r="B80" s="12"/>
      <c r="C80" s="88" t="s">
        <v>97</v>
      </c>
      <c r="D80" s="88"/>
      <c r="E80" s="88"/>
      <c r="F80" s="88"/>
      <c r="G80" s="17"/>
      <c r="H80" s="17"/>
      <c r="I80" s="39"/>
      <c r="J80" s="42"/>
      <c r="K80" s="37"/>
      <c r="L80" s="30">
        <v>2025</v>
      </c>
      <c r="M80" s="38"/>
    </row>
    <row r="81" spans="2:13" ht="15" customHeight="1">
      <c r="B81" s="12">
        <v>76</v>
      </c>
      <c r="C81" s="14" t="s">
        <v>98</v>
      </c>
      <c r="D81" s="14"/>
      <c r="E81" s="15">
        <v>2013</v>
      </c>
      <c r="F81" s="14" t="s">
        <v>52</v>
      </c>
      <c r="G81" s="17">
        <v>1.3194444444444399E-2</v>
      </c>
      <c r="H81" s="17">
        <v>1.7673611111111098E-2</v>
      </c>
      <c r="I81" s="39">
        <f t="shared" ref="I81:I96" si="10">H81-G81</f>
        <v>4.4791666666667103E-3</v>
      </c>
      <c r="J81" s="42">
        <f t="shared" ref="J81:J96" si="11">I81/M81</f>
        <v>4.4791666666667103E-3</v>
      </c>
      <c r="K81" s="41">
        <v>1</v>
      </c>
      <c r="L81" s="30">
        <v>2025</v>
      </c>
      <c r="M81" s="38">
        <f>IF($M$3-E81&gt;=31,VLOOKUP($M$3-E81,[1]Коэффициенты!$A$2:$B$46,2,),1)</f>
        <v>1</v>
      </c>
    </row>
    <row r="82" spans="2:13" ht="15" customHeight="1">
      <c r="B82" s="12">
        <v>83</v>
      </c>
      <c r="C82" s="14" t="s">
        <v>99</v>
      </c>
      <c r="D82" s="14"/>
      <c r="E82" s="15">
        <v>2013</v>
      </c>
      <c r="F82" s="14" t="s">
        <v>18</v>
      </c>
      <c r="G82" s="17">
        <v>1.44097222222221E-2</v>
      </c>
      <c r="H82" s="17">
        <v>1.9293981481481499E-2</v>
      </c>
      <c r="I82" s="39">
        <f t="shared" si="10"/>
        <v>4.8842592592593798E-3</v>
      </c>
      <c r="J82" s="42">
        <f t="shared" si="11"/>
        <v>4.8842592592593798E-3</v>
      </c>
      <c r="K82" s="41">
        <v>2</v>
      </c>
      <c r="L82" s="30">
        <v>2025</v>
      </c>
      <c r="M82" s="38">
        <f>IF($M$3-E82&gt;=31,VLOOKUP($M$3-E82,[1]Коэффициенты!$A$2:$B$46,2,),1)</f>
        <v>1</v>
      </c>
    </row>
    <row r="83" spans="2:13" ht="15" customHeight="1">
      <c r="B83" s="12">
        <v>73</v>
      </c>
      <c r="C83" s="14" t="s">
        <v>100</v>
      </c>
      <c r="D83" s="14"/>
      <c r="E83" s="15">
        <v>2013</v>
      </c>
      <c r="F83" s="14" t="s">
        <v>52</v>
      </c>
      <c r="G83" s="17">
        <v>1.2673611111111101E-2</v>
      </c>
      <c r="H83" s="17">
        <v>1.7731481481481501E-2</v>
      </c>
      <c r="I83" s="39">
        <f t="shared" si="10"/>
        <v>5.0578703703703801E-3</v>
      </c>
      <c r="J83" s="42"/>
      <c r="K83" s="41">
        <v>3</v>
      </c>
      <c r="L83" s="30"/>
      <c r="M83" s="38"/>
    </row>
    <row r="84" spans="2:13" ht="15" customHeight="1">
      <c r="B84" s="12">
        <v>78</v>
      </c>
      <c r="C84" s="14" t="s">
        <v>101</v>
      </c>
      <c r="D84" s="14"/>
      <c r="E84" s="15">
        <v>2013</v>
      </c>
      <c r="F84" s="14" t="s">
        <v>52</v>
      </c>
      <c r="G84" s="17">
        <v>1.35416666666667E-2</v>
      </c>
      <c r="H84" s="17">
        <v>1.8819444444444399E-2</v>
      </c>
      <c r="I84" s="39">
        <f t="shared" si="10"/>
        <v>5.2777777777777502E-3</v>
      </c>
      <c r="J84" s="42">
        <f t="shared" ref="J84:J87" si="12">I84/M84</f>
        <v>5.2777777777777502E-3</v>
      </c>
      <c r="K84" s="41">
        <v>4</v>
      </c>
      <c r="L84" s="30">
        <v>2025</v>
      </c>
      <c r="M84" s="38">
        <f>IF($M$3-E84&gt;=31,VLOOKUP($M$3-E84,[1]Коэффициенты!$A$2:$B$46,2,),1)</f>
        <v>1</v>
      </c>
    </row>
    <row r="85" spans="2:13" ht="15" customHeight="1">
      <c r="B85" s="12">
        <v>74</v>
      </c>
      <c r="C85" s="14" t="s">
        <v>102</v>
      </c>
      <c r="D85" s="14"/>
      <c r="E85" s="15">
        <v>2013</v>
      </c>
      <c r="F85" s="14" t="s">
        <v>18</v>
      </c>
      <c r="G85" s="17">
        <v>1.2847222222222201E-2</v>
      </c>
      <c r="H85" s="17">
        <v>1.81365740740741E-2</v>
      </c>
      <c r="I85" s="39">
        <f t="shared" si="10"/>
        <v>5.2893518518518697E-3</v>
      </c>
      <c r="J85" s="42">
        <f t="shared" si="12"/>
        <v>5.2893518518518697E-3</v>
      </c>
      <c r="K85" s="41">
        <v>5</v>
      </c>
      <c r="L85" s="30">
        <v>2025</v>
      </c>
      <c r="M85" s="38">
        <f>IF($M$3-E85&gt;=31,VLOOKUP($M$3-E85,[1]Коэффициенты!$A$2:$B$46,2,),1)</f>
        <v>1</v>
      </c>
    </row>
    <row r="86" spans="2:13" ht="15" customHeight="1">
      <c r="B86" s="12">
        <v>84</v>
      </c>
      <c r="C86" s="14" t="s">
        <v>103</v>
      </c>
      <c r="D86" s="14"/>
      <c r="E86" s="15">
        <v>2013</v>
      </c>
      <c r="F86" s="14" t="s">
        <v>52</v>
      </c>
      <c r="G86" s="17">
        <v>1.45833333333332E-2</v>
      </c>
      <c r="H86" s="17">
        <v>1.9884259259259299E-2</v>
      </c>
      <c r="I86" s="39">
        <f t="shared" si="10"/>
        <v>5.3009259259260604E-3</v>
      </c>
      <c r="J86" s="42">
        <f t="shared" si="12"/>
        <v>5.3009259259260604E-3</v>
      </c>
      <c r="K86" s="41">
        <v>6</v>
      </c>
      <c r="L86" s="30">
        <v>2025</v>
      </c>
      <c r="M86" s="38">
        <f>IF($M$3-E86&gt;=31,VLOOKUP($M$3-E86,[1]Коэффициенты!$A$2:$B$46,2,),1)</f>
        <v>1</v>
      </c>
    </row>
    <row r="87" spans="2:13" ht="15" customHeight="1">
      <c r="B87" s="12">
        <v>85</v>
      </c>
      <c r="C87" s="14" t="s">
        <v>104</v>
      </c>
      <c r="D87" s="14"/>
      <c r="E87" s="15">
        <v>2013</v>
      </c>
      <c r="F87" s="14" t="s">
        <v>52</v>
      </c>
      <c r="G87" s="17">
        <v>1.47569444444443E-2</v>
      </c>
      <c r="H87" s="17">
        <v>2.0138888888888901E-2</v>
      </c>
      <c r="I87" s="39">
        <f t="shared" si="10"/>
        <v>5.3819444444445901E-3</v>
      </c>
      <c r="J87" s="42">
        <f t="shared" si="12"/>
        <v>5.3819444444445901E-3</v>
      </c>
      <c r="K87" s="41">
        <v>7</v>
      </c>
      <c r="L87" s="30">
        <v>2025</v>
      </c>
      <c r="M87" s="38">
        <f>IF($M$3-E87&gt;=31,VLOOKUP($M$3-E87,[1]Коэффициенты!$A$2:$B$46,2,),1)</f>
        <v>1</v>
      </c>
    </row>
    <row r="88" spans="2:13" ht="15" customHeight="1">
      <c r="B88" s="12">
        <v>86</v>
      </c>
      <c r="C88" s="14" t="s">
        <v>105</v>
      </c>
      <c r="D88" s="14"/>
      <c r="E88" s="15">
        <v>2013</v>
      </c>
      <c r="F88" s="14" t="s">
        <v>52</v>
      </c>
      <c r="G88" s="17">
        <v>1.49305555555554E-2</v>
      </c>
      <c r="H88" s="17">
        <v>2.03819444444444E-2</v>
      </c>
      <c r="I88" s="39">
        <f t="shared" si="10"/>
        <v>5.4513888888890498E-3</v>
      </c>
      <c r="J88" s="42">
        <f t="shared" ref="J88:J90" si="13">I88/M88</f>
        <v>5.4513888888890498E-3</v>
      </c>
      <c r="K88" s="41">
        <v>8</v>
      </c>
      <c r="L88" s="30">
        <v>2025</v>
      </c>
      <c r="M88" s="38">
        <f>IF($M$3-E88&gt;=31,VLOOKUP($M$3-E88,[1]Коэффициенты!$A$2:$B$46,2,),1)</f>
        <v>1</v>
      </c>
    </row>
    <row r="89" spans="2:13" ht="15" customHeight="1">
      <c r="B89" s="12">
        <v>81</v>
      </c>
      <c r="C89" s="14" t="s">
        <v>106</v>
      </c>
      <c r="D89" s="14"/>
      <c r="E89" s="15">
        <v>2014</v>
      </c>
      <c r="F89" s="14" t="s">
        <v>20</v>
      </c>
      <c r="G89" s="17">
        <v>1.40624999999999E-2</v>
      </c>
      <c r="H89" s="17">
        <v>1.9918981481481499E-2</v>
      </c>
      <c r="I89" s="39">
        <f t="shared" si="10"/>
        <v>5.8564814814815796E-3</v>
      </c>
      <c r="J89" s="42">
        <f t="shared" si="13"/>
        <v>5.8564814814815796E-3</v>
      </c>
      <c r="K89" s="41">
        <v>9</v>
      </c>
      <c r="L89" s="30">
        <v>2025</v>
      </c>
      <c r="M89" s="38">
        <f>IF($M$3-E89&gt;=31,VLOOKUP($M$3-E89,[1]Коэффициенты!$A$2:$B$46,2,),1)</f>
        <v>1</v>
      </c>
    </row>
    <row r="90" spans="2:13" ht="15" customHeight="1">
      <c r="B90" s="12">
        <v>72</v>
      </c>
      <c r="C90" s="14" t="s">
        <v>107</v>
      </c>
      <c r="D90" s="14"/>
      <c r="E90" s="15">
        <v>2014</v>
      </c>
      <c r="F90" s="14" t="s">
        <v>20</v>
      </c>
      <c r="G90" s="17">
        <v>1.2500000000000001E-2</v>
      </c>
      <c r="H90" s="17">
        <v>1.90277777777778E-2</v>
      </c>
      <c r="I90" s="39">
        <f t="shared" si="10"/>
        <v>6.5277777777777799E-3</v>
      </c>
      <c r="J90" s="42">
        <f t="shared" si="13"/>
        <v>6.5277777777777799E-3</v>
      </c>
      <c r="K90" s="41">
        <v>10</v>
      </c>
      <c r="L90" s="30">
        <v>2025</v>
      </c>
      <c r="M90" s="38">
        <f>IF($M$3-E90&gt;=31,VLOOKUP($M$3-E90,[1]Коэффициенты!$A$2:$B$46,2,),1)</f>
        <v>1</v>
      </c>
    </row>
    <row r="91" spans="2:13" ht="15" customHeight="1">
      <c r="B91" s="12">
        <v>77</v>
      </c>
      <c r="C91" s="14" t="s">
        <v>108</v>
      </c>
      <c r="D91" s="14"/>
      <c r="E91" s="15">
        <v>2014</v>
      </c>
      <c r="F91" s="14" t="s">
        <v>20</v>
      </c>
      <c r="G91" s="17">
        <v>1.3368055555555499E-2</v>
      </c>
      <c r="H91" s="17">
        <v>1.9918981481481499E-2</v>
      </c>
      <c r="I91" s="39">
        <f t="shared" si="10"/>
        <v>6.55092592592598E-3</v>
      </c>
      <c r="J91" s="42">
        <f t="shared" ref="J91" si="14">I91/M91</f>
        <v>6.55092592592598E-3</v>
      </c>
      <c r="K91" s="41">
        <v>11</v>
      </c>
      <c r="L91" s="30">
        <v>2025</v>
      </c>
      <c r="M91" s="38">
        <f>IF($M$3-E91&gt;=31,VLOOKUP($M$3-E91,[1]Коэффициенты!$A$2:$B$46,2,),1)</f>
        <v>1</v>
      </c>
    </row>
    <row r="92" spans="2:13" ht="15" customHeight="1">
      <c r="B92" s="12">
        <v>71</v>
      </c>
      <c r="C92" s="14" t="s">
        <v>109</v>
      </c>
      <c r="D92" s="14"/>
      <c r="E92" s="15">
        <v>2014</v>
      </c>
      <c r="F92" s="14" t="s">
        <v>20</v>
      </c>
      <c r="G92" s="17">
        <v>1.2326388888888901E-2</v>
      </c>
      <c r="H92" s="17">
        <v>1.9189814814814798E-2</v>
      </c>
      <c r="I92" s="39">
        <f t="shared" si="10"/>
        <v>6.8634259259259204E-3</v>
      </c>
      <c r="J92" s="42" t="e">
        <f t="shared" ref="J92:J95" si="15">I92/M92</f>
        <v>#DIV/0!</v>
      </c>
      <c r="K92" s="41">
        <v>12</v>
      </c>
      <c r="L92" s="30"/>
      <c r="M92" s="38"/>
    </row>
    <row r="93" spans="2:13" ht="15" customHeight="1">
      <c r="B93" s="12">
        <v>79</v>
      </c>
      <c r="C93" s="14" t="s">
        <v>110</v>
      </c>
      <c r="D93" s="14"/>
      <c r="E93" s="15">
        <v>2013</v>
      </c>
      <c r="F93" s="19" t="s">
        <v>30</v>
      </c>
      <c r="G93" s="17">
        <v>1.37152777777777E-2</v>
      </c>
      <c r="H93" s="17">
        <v>2.07175925925926E-2</v>
      </c>
      <c r="I93" s="39">
        <f t="shared" si="10"/>
        <v>7.00231481481489E-3</v>
      </c>
      <c r="J93" s="42" t="e">
        <f t="shared" si="15"/>
        <v>#DIV/0!</v>
      </c>
      <c r="K93" s="41">
        <v>13</v>
      </c>
      <c r="L93" s="30"/>
      <c r="M93" s="38"/>
    </row>
    <row r="94" spans="2:13" ht="15" customHeight="1">
      <c r="B94" s="12">
        <v>75</v>
      </c>
      <c r="C94" s="14" t="s">
        <v>111</v>
      </c>
      <c r="D94" s="14"/>
      <c r="E94" s="15">
        <v>2014</v>
      </c>
      <c r="F94" s="14" t="s">
        <v>112</v>
      </c>
      <c r="G94" s="17">
        <v>1.3020833333333299E-2</v>
      </c>
      <c r="H94" s="17">
        <v>2.0138888888888901E-2</v>
      </c>
      <c r="I94" s="39">
        <f t="shared" si="10"/>
        <v>7.1180555555555901E-3</v>
      </c>
      <c r="J94" s="42" t="e">
        <f t="shared" si="15"/>
        <v>#DIV/0!</v>
      </c>
      <c r="K94" s="41">
        <v>14</v>
      </c>
      <c r="L94" s="30"/>
      <c r="M94" s="38"/>
    </row>
    <row r="95" spans="2:13" ht="15" customHeight="1">
      <c r="B95" s="12">
        <v>80</v>
      </c>
      <c r="C95" s="14" t="s">
        <v>113</v>
      </c>
      <c r="D95" s="14"/>
      <c r="E95" s="15">
        <v>2014</v>
      </c>
      <c r="F95" s="14" t="s">
        <v>18</v>
      </c>
      <c r="G95" s="17">
        <v>1.38888888888888E-2</v>
      </c>
      <c r="H95" s="17" t="s">
        <v>33</v>
      </c>
      <c r="I95" s="39" t="e">
        <f t="shared" si="10"/>
        <v>#VALUE!</v>
      </c>
      <c r="J95" s="42" t="e">
        <f t="shared" si="15"/>
        <v>#VALUE!</v>
      </c>
      <c r="K95" s="41"/>
      <c r="L95" s="30"/>
      <c r="M95" s="38"/>
    </row>
    <row r="96" spans="2:13" ht="15" customHeight="1">
      <c r="B96" s="12">
        <v>82</v>
      </c>
      <c r="C96" s="14" t="s">
        <v>114</v>
      </c>
      <c r="D96" s="14"/>
      <c r="E96" s="15">
        <v>2013</v>
      </c>
      <c r="F96" s="14" t="s">
        <v>18</v>
      </c>
      <c r="G96" s="17">
        <v>1.4236111111111E-2</v>
      </c>
      <c r="H96" s="17" t="s">
        <v>33</v>
      </c>
      <c r="I96" s="39" t="e">
        <f t="shared" si="10"/>
        <v>#VALUE!</v>
      </c>
      <c r="J96" s="42" t="e">
        <f t="shared" si="11"/>
        <v>#VALUE!</v>
      </c>
      <c r="K96" s="41"/>
      <c r="L96" s="30">
        <v>2025</v>
      </c>
      <c r="M96" s="38">
        <f>IF($M$3-E96&gt;=31,VLOOKUP($M$3-E96,[1]Коэффициенты!$A$2:$B$46,2,),1)</f>
        <v>1</v>
      </c>
    </row>
    <row r="97" spans="2:13" ht="15" customHeight="1">
      <c r="B97" s="12"/>
      <c r="C97" s="88" t="s">
        <v>115</v>
      </c>
      <c r="D97" s="88"/>
      <c r="E97" s="88"/>
      <c r="F97" s="88"/>
      <c r="G97" s="17"/>
      <c r="H97" s="17"/>
      <c r="I97" s="39"/>
      <c r="J97" s="42" t="e">
        <f t="shared" ref="J97:J98" si="16">I97/M97</f>
        <v>#N/A</v>
      </c>
      <c r="K97" s="37"/>
      <c r="L97" s="30">
        <v>2025</v>
      </c>
      <c r="M97" s="38" t="e">
        <f>IF($M$3-E97&gt;=31,VLOOKUP($M$3-E97,[1]Коэффициенты!$A$2:$B$46,2,),1)</f>
        <v>#N/A</v>
      </c>
    </row>
    <row r="98" spans="2:13" ht="15" customHeight="1">
      <c r="B98" s="12">
        <v>93</v>
      </c>
      <c r="C98" s="23" t="s">
        <v>116</v>
      </c>
      <c r="D98" s="23"/>
      <c r="E98" s="20">
        <v>2013</v>
      </c>
      <c r="F98" s="19" t="s">
        <v>18</v>
      </c>
      <c r="G98" s="17">
        <v>1.61458333333333E-2</v>
      </c>
      <c r="H98" s="17">
        <v>2.0914351851851899E-2</v>
      </c>
      <c r="I98" s="39">
        <f t="shared" ref="I98:I111" si="17">H98-G98</f>
        <v>4.7685185185185504E-3</v>
      </c>
      <c r="J98" s="42">
        <f t="shared" si="16"/>
        <v>4.7685185185185504E-3</v>
      </c>
      <c r="K98" s="41">
        <v>1</v>
      </c>
      <c r="L98" s="30">
        <v>2025</v>
      </c>
      <c r="M98" s="38">
        <f>IF($M$3-E98&gt;=31,VLOOKUP($M$3-E98,[1]Коэффициенты!$A$2:$B$46,2,),1)</f>
        <v>1</v>
      </c>
    </row>
    <row r="99" spans="2:13" ht="15" customHeight="1">
      <c r="B99" s="12">
        <v>87</v>
      </c>
      <c r="C99" s="23" t="s">
        <v>117</v>
      </c>
      <c r="D99" s="23"/>
      <c r="E99" s="20">
        <v>2014</v>
      </c>
      <c r="F99" s="19" t="s">
        <v>18</v>
      </c>
      <c r="G99" s="17">
        <v>1.51041666666667E-2</v>
      </c>
      <c r="H99" s="17">
        <v>1.9907407407407401E-2</v>
      </c>
      <c r="I99" s="39">
        <f t="shared" si="17"/>
        <v>4.8032407407407104E-3</v>
      </c>
      <c r="J99" s="42">
        <f t="shared" ref="J99" si="18">I99/M99</f>
        <v>4.8032407407407104E-3</v>
      </c>
      <c r="K99" s="41">
        <v>2</v>
      </c>
      <c r="L99" s="30">
        <v>2025</v>
      </c>
      <c r="M99" s="38">
        <f>IF($M$3-E99&gt;=31,VLOOKUP($M$3-E99,[1]Коэффициенты!$A$2:$B$46,2,),1)</f>
        <v>1</v>
      </c>
    </row>
    <row r="100" spans="2:13" ht="15" customHeight="1">
      <c r="B100" s="12">
        <v>88</v>
      </c>
      <c r="C100" s="23" t="s">
        <v>118</v>
      </c>
      <c r="D100" s="23"/>
      <c r="E100" s="20">
        <v>2013</v>
      </c>
      <c r="F100" s="19" t="s">
        <v>20</v>
      </c>
      <c r="G100" s="17">
        <v>1.52777777777778E-2</v>
      </c>
      <c r="H100" s="17">
        <v>2.0416666666666701E-2</v>
      </c>
      <c r="I100" s="39">
        <f t="shared" si="17"/>
        <v>5.1388888888888699E-3</v>
      </c>
      <c r="J100" s="42">
        <f t="shared" ref="J100" si="19">I100/M100</f>
        <v>5.1388888888888699E-3</v>
      </c>
      <c r="K100" s="41">
        <v>3</v>
      </c>
      <c r="L100" s="30">
        <v>2025</v>
      </c>
      <c r="M100" s="38">
        <f>IF($M$3-E100&gt;=31,VLOOKUP($M$3-E100,[1]Коэффициенты!$A$2:$B$46,2,),1)</f>
        <v>1</v>
      </c>
    </row>
    <row r="101" spans="2:13" ht="15" customHeight="1">
      <c r="B101" s="12">
        <v>95</v>
      </c>
      <c r="C101" s="23" t="s">
        <v>119</v>
      </c>
      <c r="D101" s="23"/>
      <c r="E101" s="20">
        <v>2013</v>
      </c>
      <c r="F101" s="19" t="s">
        <v>18</v>
      </c>
      <c r="G101" s="17">
        <v>1.64930555555555E-2</v>
      </c>
      <c r="H101" s="17">
        <v>2.1666666666666699E-2</v>
      </c>
      <c r="I101" s="39">
        <f t="shared" si="17"/>
        <v>5.1736111111111696E-3</v>
      </c>
      <c r="J101" s="42" t="e">
        <f t="shared" ref="J101:J102" si="20">I101/M101</f>
        <v>#DIV/0!</v>
      </c>
      <c r="K101" s="41">
        <v>4</v>
      </c>
      <c r="L101" s="30">
        <v>2025</v>
      </c>
      <c r="M101" s="38"/>
    </row>
    <row r="102" spans="2:13" ht="15" customHeight="1">
      <c r="B102" s="12">
        <v>90</v>
      </c>
      <c r="C102" s="23" t="s">
        <v>120</v>
      </c>
      <c r="D102" s="23"/>
      <c r="E102" s="20">
        <v>2014</v>
      </c>
      <c r="F102" s="19" t="s">
        <v>52</v>
      </c>
      <c r="G102" s="17">
        <v>1.5625E-2</v>
      </c>
      <c r="H102" s="17">
        <v>2.0810185185185199E-2</v>
      </c>
      <c r="I102" s="39">
        <f t="shared" si="17"/>
        <v>5.1851851851851902E-3</v>
      </c>
      <c r="J102" s="42">
        <f t="shared" si="20"/>
        <v>5.1851851851851902E-3</v>
      </c>
      <c r="K102" s="41">
        <v>5</v>
      </c>
      <c r="L102" s="30">
        <v>2025</v>
      </c>
      <c r="M102" s="38">
        <f>IF($M$3-E102&gt;=31,VLOOKUP($M$3-E102,[1]Коэффициенты!$A$2:$B$46,2,),1)</f>
        <v>1</v>
      </c>
    </row>
    <row r="103" spans="2:13" ht="15" customHeight="1">
      <c r="B103" s="12">
        <v>100</v>
      </c>
      <c r="C103" s="23" t="s">
        <v>92</v>
      </c>
      <c r="D103" s="23"/>
      <c r="E103" s="20">
        <v>2013</v>
      </c>
      <c r="F103" s="19" t="s">
        <v>20</v>
      </c>
      <c r="G103" s="17">
        <v>1.7361111111111101E-2</v>
      </c>
      <c r="H103" s="17">
        <v>2.3043981481481499E-2</v>
      </c>
      <c r="I103" s="39">
        <f t="shared" si="17"/>
        <v>5.6828703703703702E-3</v>
      </c>
      <c r="J103" s="42" t="e">
        <f t="shared" ref="J103:J104" si="21">I103/M103</f>
        <v>#DIV/0!</v>
      </c>
      <c r="K103" s="41">
        <v>6</v>
      </c>
      <c r="L103" s="30">
        <v>2025</v>
      </c>
      <c r="M103" s="38"/>
    </row>
    <row r="104" spans="2:13" ht="15" customHeight="1">
      <c r="B104" s="12">
        <v>99</v>
      </c>
      <c r="C104" s="23" t="s">
        <v>121</v>
      </c>
      <c r="D104" s="23"/>
      <c r="E104" s="20">
        <v>2013</v>
      </c>
      <c r="F104" s="19" t="s">
        <v>20</v>
      </c>
      <c r="G104" s="17">
        <v>1.7187499999999901E-2</v>
      </c>
      <c r="H104" s="17">
        <v>2.29166666666667E-2</v>
      </c>
      <c r="I104" s="39">
        <f t="shared" si="17"/>
        <v>5.7291666666667703E-3</v>
      </c>
      <c r="J104" s="42">
        <f t="shared" si="21"/>
        <v>5.7291666666667703E-3</v>
      </c>
      <c r="K104" s="41">
        <v>7</v>
      </c>
      <c r="L104" s="30">
        <v>2025</v>
      </c>
      <c r="M104" s="38">
        <f>IF($M$3-E104&gt;=31,VLOOKUP($M$3-E104,[1]Коэффициенты!$A$2:$B$46,2,),1)</f>
        <v>1</v>
      </c>
    </row>
    <row r="105" spans="2:13" ht="15" customHeight="1">
      <c r="B105" s="45">
        <v>96</v>
      </c>
      <c r="C105" s="23" t="s">
        <v>122</v>
      </c>
      <c r="D105" s="23"/>
      <c r="E105" s="20">
        <v>2013</v>
      </c>
      <c r="F105" s="19" t="s">
        <v>20</v>
      </c>
      <c r="G105" s="17">
        <v>1.6666666666666601E-2</v>
      </c>
      <c r="H105" s="17">
        <v>2.24421296296296E-2</v>
      </c>
      <c r="I105" s="39">
        <f t="shared" si="17"/>
        <v>5.7754629629630299E-3</v>
      </c>
      <c r="J105" s="42" t="e">
        <f t="shared" ref="J105" si="22">I105/M105</f>
        <v>#DIV/0!</v>
      </c>
      <c r="K105" s="41">
        <v>8</v>
      </c>
      <c r="L105" s="30">
        <v>2025</v>
      </c>
      <c r="M105" s="38"/>
    </row>
    <row r="106" spans="2:13" ht="15" customHeight="1">
      <c r="B106" s="12">
        <v>94</v>
      </c>
      <c r="C106" s="23" t="s">
        <v>123</v>
      </c>
      <c r="D106" s="23"/>
      <c r="E106" s="20">
        <v>2014</v>
      </c>
      <c r="F106" s="19" t="s">
        <v>18</v>
      </c>
      <c r="G106" s="17">
        <v>1.63194444444444E-2</v>
      </c>
      <c r="H106" s="17">
        <v>2.2152777777777799E-2</v>
      </c>
      <c r="I106" s="39">
        <f t="shared" si="17"/>
        <v>5.83333333333337E-3</v>
      </c>
      <c r="J106" s="42"/>
      <c r="K106" s="41">
        <v>9</v>
      </c>
      <c r="L106" s="30"/>
      <c r="M106" s="38"/>
    </row>
    <row r="107" spans="2:13" ht="15" customHeight="1">
      <c r="B107" s="12">
        <v>91</v>
      </c>
      <c r="C107" s="23" t="s">
        <v>124</v>
      </c>
      <c r="D107" s="23"/>
      <c r="E107" s="20">
        <v>2014</v>
      </c>
      <c r="F107" s="19" t="s">
        <v>25</v>
      </c>
      <c r="G107" s="17">
        <v>1.57986111111111E-2</v>
      </c>
      <c r="H107" s="17">
        <v>2.1851851851851799E-2</v>
      </c>
      <c r="I107" s="39">
        <f t="shared" si="17"/>
        <v>6.0532407407407497E-3</v>
      </c>
      <c r="J107" s="42"/>
      <c r="K107" s="41">
        <v>10</v>
      </c>
      <c r="L107" s="30"/>
      <c r="M107" s="38"/>
    </row>
    <row r="108" spans="2:13" ht="15" customHeight="1">
      <c r="B108" s="12">
        <v>92</v>
      </c>
      <c r="C108" s="23" t="s">
        <v>125</v>
      </c>
      <c r="D108" s="23"/>
      <c r="E108" s="20">
        <v>2013</v>
      </c>
      <c r="F108" s="19" t="s">
        <v>25</v>
      </c>
      <c r="G108" s="17">
        <v>1.59722222222222E-2</v>
      </c>
      <c r="H108" s="17">
        <v>2.21643518518519E-2</v>
      </c>
      <c r="I108" s="39">
        <f t="shared" si="17"/>
        <v>6.1921296296296498E-3</v>
      </c>
      <c r="J108" s="42"/>
      <c r="K108" s="41">
        <v>11</v>
      </c>
      <c r="L108" s="30"/>
      <c r="M108" s="38"/>
    </row>
    <row r="109" spans="2:13" ht="15" customHeight="1">
      <c r="B109" s="12">
        <v>97</v>
      </c>
      <c r="C109" s="23" t="s">
        <v>126</v>
      </c>
      <c r="D109" s="23"/>
      <c r="E109" s="20">
        <v>2014</v>
      </c>
      <c r="F109" s="19" t="s">
        <v>30</v>
      </c>
      <c r="G109" s="17">
        <v>1.6840277777777701E-2</v>
      </c>
      <c r="H109" s="17">
        <v>2.3969907407407402E-2</v>
      </c>
      <c r="I109" s="39">
        <f t="shared" si="17"/>
        <v>7.1296296296297097E-3</v>
      </c>
      <c r="J109" s="42"/>
      <c r="K109" s="41">
        <v>12</v>
      </c>
      <c r="L109" s="30"/>
      <c r="M109" s="38"/>
    </row>
    <row r="110" spans="2:13" ht="15" customHeight="1">
      <c r="B110" s="12">
        <v>98</v>
      </c>
      <c r="C110" s="23" t="s">
        <v>127</v>
      </c>
      <c r="D110" s="23"/>
      <c r="E110" s="20">
        <v>2014</v>
      </c>
      <c r="F110" s="19" t="s">
        <v>20</v>
      </c>
      <c r="G110" s="17">
        <v>1.7013888888888801E-2</v>
      </c>
      <c r="H110" s="17">
        <v>2.4247685185185198E-2</v>
      </c>
      <c r="I110" s="39">
        <f t="shared" si="17"/>
        <v>7.2337962962963796E-3</v>
      </c>
      <c r="J110" s="42"/>
      <c r="K110" s="41">
        <v>13</v>
      </c>
      <c r="L110" s="30"/>
      <c r="M110" s="38"/>
    </row>
    <row r="111" spans="2:13" ht="15" customHeight="1">
      <c r="B111" s="12">
        <v>89</v>
      </c>
      <c r="C111" s="23" t="s">
        <v>128</v>
      </c>
      <c r="D111" s="23"/>
      <c r="E111" s="20">
        <v>2014</v>
      </c>
      <c r="F111" s="19" t="s">
        <v>20</v>
      </c>
      <c r="G111" s="17">
        <v>1.54513888888889E-2</v>
      </c>
      <c r="H111" s="17" t="s">
        <v>33</v>
      </c>
      <c r="I111" s="39" t="e">
        <f t="shared" si="17"/>
        <v>#VALUE!</v>
      </c>
      <c r="J111" s="42"/>
      <c r="K111" s="41"/>
      <c r="L111" s="30"/>
      <c r="M111" s="38"/>
    </row>
    <row r="112" spans="2:13" ht="15" customHeight="1">
      <c r="B112" s="12"/>
      <c r="C112" s="10"/>
      <c r="D112" s="90" t="s">
        <v>129</v>
      </c>
      <c r="E112" s="90"/>
      <c r="F112" s="10"/>
      <c r="G112" s="17"/>
      <c r="H112" s="17"/>
      <c r="I112" s="39"/>
      <c r="J112" s="42"/>
      <c r="K112" s="41"/>
      <c r="M112" s="51"/>
    </row>
    <row r="113" spans="2:13" ht="15" customHeight="1">
      <c r="B113" s="12"/>
      <c r="C113" s="88" t="s">
        <v>130</v>
      </c>
      <c r="D113" s="88"/>
      <c r="E113" s="88"/>
      <c r="F113" s="88"/>
      <c r="G113" s="17"/>
      <c r="H113" s="17"/>
      <c r="I113" s="39"/>
      <c r="J113" s="42" t="e">
        <f t="shared" ref="J113:J114" si="23">I113/M113</f>
        <v>#N/A</v>
      </c>
      <c r="K113" s="37"/>
      <c r="L113" s="30">
        <v>2025</v>
      </c>
      <c r="M113" s="38" t="e">
        <f>IF($M$3-E113&gt;=31,VLOOKUP($M$3-E113,[1]Коэффициенты!$A$2:$B$46,2,),1)</f>
        <v>#N/A</v>
      </c>
    </row>
    <row r="114" spans="2:13" ht="15" customHeight="1">
      <c r="B114" s="12">
        <v>109</v>
      </c>
      <c r="C114" s="46" t="s">
        <v>131</v>
      </c>
      <c r="D114" s="46"/>
      <c r="E114" s="47">
        <v>2011</v>
      </c>
      <c r="F114" s="19" t="s">
        <v>20</v>
      </c>
      <c r="G114" s="17">
        <v>1.8923611111110999E-2</v>
      </c>
      <c r="H114" s="17">
        <v>2.5196759259259301E-2</v>
      </c>
      <c r="I114" s="39">
        <f t="shared" ref="I114:I123" si="24">H114-G114</f>
        <v>6.2731481481482602E-3</v>
      </c>
      <c r="J114" s="42">
        <f t="shared" si="23"/>
        <v>6.2731481481482602E-3</v>
      </c>
      <c r="K114" s="41">
        <v>1</v>
      </c>
      <c r="L114" s="30">
        <v>2025</v>
      </c>
      <c r="M114" s="38">
        <f>IF($M$3-E114&gt;=31,VLOOKUP($M$3-E114,[1]Коэффициенты!$A$2:$B$46,2,),1)</f>
        <v>1</v>
      </c>
    </row>
    <row r="115" spans="2:13" ht="15" customHeight="1">
      <c r="B115" s="12">
        <v>105</v>
      </c>
      <c r="C115" s="46" t="s">
        <v>132</v>
      </c>
      <c r="D115" s="46"/>
      <c r="E115" s="47">
        <v>2011</v>
      </c>
      <c r="F115" s="19" t="s">
        <v>18</v>
      </c>
      <c r="G115" s="17">
        <v>1.8229166666666598E-2</v>
      </c>
      <c r="H115" s="17">
        <v>2.51273148148148E-2</v>
      </c>
      <c r="I115" s="39">
        <f t="shared" si="24"/>
        <v>6.8981481481482096E-3</v>
      </c>
      <c r="J115" s="42">
        <f t="shared" ref="J115" si="25">I115/M115</f>
        <v>6.8981481481482096E-3</v>
      </c>
      <c r="K115" s="41">
        <v>2</v>
      </c>
      <c r="L115" s="30">
        <v>2025</v>
      </c>
      <c r="M115" s="38">
        <f>IF($M$3-E115&gt;=31,VLOOKUP($M$3-E115,[1]Коэффициенты!$A$2:$B$46,2,),1)</f>
        <v>1</v>
      </c>
    </row>
    <row r="116" spans="2:13" ht="15" customHeight="1">
      <c r="B116" s="12">
        <v>108</v>
      </c>
      <c r="C116" s="46" t="s">
        <v>133</v>
      </c>
      <c r="D116" s="46"/>
      <c r="E116" s="47">
        <v>2012</v>
      </c>
      <c r="F116" s="19" t="s">
        <v>20</v>
      </c>
      <c r="G116" s="17">
        <v>1.8749999999999899E-2</v>
      </c>
      <c r="H116" s="17">
        <v>2.5891203703703701E-2</v>
      </c>
      <c r="I116" s="39">
        <f t="shared" si="24"/>
        <v>7.1412037037038101E-3</v>
      </c>
      <c r="J116" s="42">
        <f t="shared" ref="J116:J117" si="26">I116/M116</f>
        <v>7.1412037037038101E-3</v>
      </c>
      <c r="K116" s="41">
        <v>3</v>
      </c>
      <c r="L116" s="30">
        <v>2025</v>
      </c>
      <c r="M116" s="38">
        <f>IF($M$3-E116&gt;=31,VLOOKUP($M$3-E116,[1]Коэффициенты!$A$2:$B$46,2,),1)</f>
        <v>1</v>
      </c>
    </row>
    <row r="117" spans="2:13" ht="15" customHeight="1">
      <c r="B117" s="12">
        <v>101</v>
      </c>
      <c r="C117" s="46" t="s">
        <v>134</v>
      </c>
      <c r="D117" s="46"/>
      <c r="E117" s="47">
        <v>2011</v>
      </c>
      <c r="F117" s="48" t="s">
        <v>52</v>
      </c>
      <c r="G117" s="17">
        <v>1.7534722222222202E-2</v>
      </c>
      <c r="H117" s="17">
        <v>2.48842592592593E-2</v>
      </c>
      <c r="I117" s="39">
        <f t="shared" si="24"/>
        <v>7.3495370370370598E-3</v>
      </c>
      <c r="J117" s="42">
        <f t="shared" si="26"/>
        <v>7.3495370370370598E-3</v>
      </c>
      <c r="K117" s="41">
        <v>4</v>
      </c>
      <c r="L117" s="30">
        <v>2025</v>
      </c>
      <c r="M117" s="38">
        <f>IF($M$3-E117&gt;=31,VLOOKUP($M$3-E117,[1]Коэффициенты!$A$2:$B$46,2,),1)</f>
        <v>1</v>
      </c>
    </row>
    <row r="118" spans="2:13" ht="15" customHeight="1">
      <c r="B118" s="12">
        <v>103</v>
      </c>
      <c r="C118" s="46" t="s">
        <v>135</v>
      </c>
      <c r="D118" s="46"/>
      <c r="E118" s="47">
        <v>2012</v>
      </c>
      <c r="F118" s="48" t="s">
        <v>18</v>
      </c>
      <c r="G118" s="17">
        <v>1.7881944444444402E-2</v>
      </c>
      <c r="H118" s="17">
        <v>2.5231481481481501E-2</v>
      </c>
      <c r="I118" s="39">
        <f t="shared" si="24"/>
        <v>7.3495370370370797E-3</v>
      </c>
      <c r="J118" s="42">
        <f t="shared" ref="J118:J119" si="27">I118/M118</f>
        <v>7.3495370370370797E-3</v>
      </c>
      <c r="K118" s="41">
        <v>5</v>
      </c>
      <c r="L118" s="30">
        <v>2025</v>
      </c>
      <c r="M118" s="38">
        <f>IF($M$3-E118&gt;=31,VLOOKUP($M$3-E118,[1]Коэффициенты!$A$2:$B$46,2,),1)</f>
        <v>1</v>
      </c>
    </row>
    <row r="119" spans="2:13" ht="15" customHeight="1">
      <c r="B119" s="12">
        <v>110</v>
      </c>
      <c r="C119" s="46" t="s">
        <v>136</v>
      </c>
      <c r="D119" s="46"/>
      <c r="E119" s="47">
        <v>2012</v>
      </c>
      <c r="F119" s="19" t="s">
        <v>20</v>
      </c>
      <c r="G119" s="17">
        <v>1.9097222222222099E-2</v>
      </c>
      <c r="H119" s="17">
        <v>2.6701388888888899E-2</v>
      </c>
      <c r="I119" s="39">
        <f t="shared" si="24"/>
        <v>7.6041666666667902E-3</v>
      </c>
      <c r="J119" s="42">
        <f t="shared" si="27"/>
        <v>7.6041666666667902E-3</v>
      </c>
      <c r="K119" s="41">
        <v>6</v>
      </c>
      <c r="L119" s="30">
        <v>2025</v>
      </c>
      <c r="M119" s="38">
        <f>IF($M$3-E119&gt;=31,VLOOKUP($M$3-E119,[1]Коэффициенты!$A$2:$B$46,2,),1)</f>
        <v>1</v>
      </c>
    </row>
    <row r="120" spans="2:13" ht="15" customHeight="1">
      <c r="B120" s="12">
        <v>104</v>
      </c>
      <c r="C120" s="46" t="s">
        <v>137</v>
      </c>
      <c r="D120" s="46"/>
      <c r="E120" s="47">
        <v>2012</v>
      </c>
      <c r="F120" s="48" t="s">
        <v>52</v>
      </c>
      <c r="G120" s="17">
        <v>1.8055555555555498E-2</v>
      </c>
      <c r="H120" s="17">
        <v>2.5798611111111099E-2</v>
      </c>
      <c r="I120" s="39">
        <f t="shared" si="24"/>
        <v>7.7430555555556098E-3</v>
      </c>
      <c r="J120" s="42">
        <f t="shared" ref="J120:J121" si="28">I120/M120</f>
        <v>7.7430555555556098E-3</v>
      </c>
      <c r="K120" s="41">
        <v>7</v>
      </c>
      <c r="L120" s="30">
        <v>2025</v>
      </c>
      <c r="M120" s="38">
        <f>IF($M$3-E120&gt;=31,VLOOKUP($M$3-E120,[1]Коэффициенты!$A$2:$B$46,2,),1)</f>
        <v>1</v>
      </c>
    </row>
    <row r="121" spans="2:13" ht="15" customHeight="1">
      <c r="B121" s="12">
        <v>106</v>
      </c>
      <c r="C121" s="46" t="s">
        <v>138</v>
      </c>
      <c r="D121" s="46"/>
      <c r="E121" s="47">
        <v>2012</v>
      </c>
      <c r="F121" s="48" t="s">
        <v>50</v>
      </c>
      <c r="G121" s="17">
        <v>1.8402777777777699E-2</v>
      </c>
      <c r="H121" s="17">
        <v>2.61921296296296E-2</v>
      </c>
      <c r="I121" s="39">
        <f t="shared" si="24"/>
        <v>7.7893518518519301E-3</v>
      </c>
      <c r="J121" s="42">
        <f t="shared" si="28"/>
        <v>7.7893518518519301E-3</v>
      </c>
      <c r="K121" s="41">
        <v>8</v>
      </c>
      <c r="L121" s="30">
        <v>2025</v>
      </c>
      <c r="M121" s="38">
        <f>IF($M$3-E121&gt;=31,VLOOKUP($M$3-E121,[1]Коэффициенты!$A$2:$B$46,2,),1)</f>
        <v>1</v>
      </c>
    </row>
    <row r="122" spans="2:13" ht="15" customHeight="1">
      <c r="B122" s="12">
        <v>102</v>
      </c>
      <c r="C122" s="46" t="s">
        <v>139</v>
      </c>
      <c r="D122" s="46"/>
      <c r="E122" s="47">
        <v>2012</v>
      </c>
      <c r="F122" s="48" t="s">
        <v>52</v>
      </c>
      <c r="G122" s="17">
        <v>1.7708333333333302E-2</v>
      </c>
      <c r="H122" s="17">
        <v>2.6111111111111099E-2</v>
      </c>
      <c r="I122" s="39">
        <f t="shared" si="24"/>
        <v>8.4027777777778093E-3</v>
      </c>
      <c r="J122" s="42">
        <f t="shared" ref="J122" si="29">I122/M122</f>
        <v>8.4027777777778093E-3</v>
      </c>
      <c r="K122" s="41">
        <v>9</v>
      </c>
      <c r="L122" s="30">
        <v>2025</v>
      </c>
      <c r="M122" s="38">
        <f>IF($M$3-E122&gt;=31,VLOOKUP($M$3-E122,[1]Коэффициенты!$A$2:$B$46,2,),1)</f>
        <v>1</v>
      </c>
    </row>
    <row r="123" spans="2:13" ht="15" customHeight="1">
      <c r="B123" s="12">
        <v>107</v>
      </c>
      <c r="C123" s="46" t="s">
        <v>140</v>
      </c>
      <c r="D123" s="46"/>
      <c r="E123" s="47">
        <v>2012</v>
      </c>
      <c r="F123" s="19" t="s">
        <v>20</v>
      </c>
      <c r="G123" s="17">
        <v>1.8576388888888799E-2</v>
      </c>
      <c r="H123" s="17">
        <v>2.8611111111111101E-2</v>
      </c>
      <c r="I123" s="39">
        <f t="shared" si="24"/>
        <v>1.0034722222222301E-2</v>
      </c>
      <c r="J123" s="42">
        <f t="shared" ref="J123" si="30">I123/M123</f>
        <v>1.0034722222222301E-2</v>
      </c>
      <c r="K123" s="41">
        <v>10</v>
      </c>
      <c r="L123" s="30">
        <v>2025</v>
      </c>
      <c r="M123" s="38">
        <f>IF($M$3-E123&gt;=31,VLOOKUP($M$3-E123,[1]Коэффициенты!$A$2:$B$46,2,),1)</f>
        <v>1</v>
      </c>
    </row>
    <row r="124" spans="2:13" ht="15" customHeight="1">
      <c r="B124" s="12"/>
      <c r="C124" s="88" t="s">
        <v>141</v>
      </c>
      <c r="D124" s="88"/>
      <c r="E124" s="88"/>
      <c r="F124" s="88"/>
      <c r="G124" s="17"/>
      <c r="H124" s="17"/>
      <c r="I124" s="39"/>
      <c r="J124" s="42"/>
      <c r="K124" s="37"/>
      <c r="L124" s="30">
        <v>2025</v>
      </c>
      <c r="M124" s="38"/>
    </row>
    <row r="125" spans="2:13" ht="15" customHeight="1">
      <c r="B125" s="12">
        <v>115</v>
      </c>
      <c r="C125" s="14" t="s">
        <v>142</v>
      </c>
      <c r="D125" s="14"/>
      <c r="E125" s="15">
        <v>2010</v>
      </c>
      <c r="F125" s="14" t="s">
        <v>18</v>
      </c>
      <c r="G125" s="17">
        <v>1.9965277777777801E-2</v>
      </c>
      <c r="H125" s="17">
        <v>2.6284722222222199E-2</v>
      </c>
      <c r="I125" s="39">
        <f t="shared" ref="I125:I137" si="31">H125-G125</f>
        <v>6.3194444444444201E-3</v>
      </c>
      <c r="J125" s="42">
        <f t="shared" ref="J125:J131" si="32">I125/M125</f>
        <v>6.3194444444444201E-3</v>
      </c>
      <c r="K125" s="41">
        <v>1</v>
      </c>
      <c r="L125" s="30">
        <v>2025</v>
      </c>
      <c r="M125" s="38">
        <f>IF($M$3-E125&gt;=31,VLOOKUP($M$3-E125,[1]Коэффициенты!$A$2:$B$46,2,),1)</f>
        <v>1</v>
      </c>
    </row>
    <row r="126" spans="2:13" ht="15" customHeight="1">
      <c r="B126" s="12">
        <v>114</v>
      </c>
      <c r="C126" s="14" t="s">
        <v>143</v>
      </c>
      <c r="D126" s="14"/>
      <c r="E126" s="15">
        <v>2010</v>
      </c>
      <c r="F126" s="14" t="s">
        <v>18</v>
      </c>
      <c r="G126" s="17">
        <v>1.97916666666667E-2</v>
      </c>
      <c r="H126" s="17">
        <v>2.62962962962963E-2</v>
      </c>
      <c r="I126" s="39">
        <f t="shared" si="31"/>
        <v>6.5046296296295903E-3</v>
      </c>
      <c r="J126" s="42">
        <f t="shared" ref="J126:J128" si="33">I126/M126</f>
        <v>6.5046296296295903E-3</v>
      </c>
      <c r="K126" s="41">
        <v>2</v>
      </c>
      <c r="L126" s="30">
        <v>2025</v>
      </c>
      <c r="M126" s="38">
        <f>IF($M$3-E126&gt;=31,VLOOKUP($M$3-E126,[1]Коэффициенты!$A$2:$B$46,2,),1)</f>
        <v>1</v>
      </c>
    </row>
    <row r="127" spans="2:13" ht="15" customHeight="1">
      <c r="B127" s="12">
        <v>111</v>
      </c>
      <c r="C127" s="49" t="s">
        <v>144</v>
      </c>
      <c r="D127" s="49"/>
      <c r="E127" s="15">
        <v>2009</v>
      </c>
      <c r="F127" s="14" t="s">
        <v>18</v>
      </c>
      <c r="G127" s="17">
        <v>1.92708333333333E-2</v>
      </c>
      <c r="H127" s="17">
        <v>2.5821759259259301E-2</v>
      </c>
      <c r="I127" s="39">
        <f t="shared" si="31"/>
        <v>6.55092592592596E-3</v>
      </c>
      <c r="J127" s="42">
        <f t="shared" si="33"/>
        <v>6.55092592592596E-3</v>
      </c>
      <c r="K127" s="41">
        <v>3</v>
      </c>
      <c r="L127" s="30">
        <v>2025</v>
      </c>
      <c r="M127" s="38">
        <f>IF($M$3-E127&gt;=31,VLOOKUP($M$3-E127,[1]Коэффициенты!$A$2:$B$46,2,),1)</f>
        <v>1</v>
      </c>
    </row>
    <row r="128" spans="2:13" ht="15" customHeight="1">
      <c r="B128" s="12">
        <v>116</v>
      </c>
      <c r="C128" s="25" t="s">
        <v>145</v>
      </c>
      <c r="D128" s="25"/>
      <c r="E128" s="50">
        <v>2010</v>
      </c>
      <c r="F128" s="25" t="s">
        <v>18</v>
      </c>
      <c r="G128" s="17">
        <v>2.0138888888888901E-2</v>
      </c>
      <c r="H128" s="17">
        <v>2.6863425925925902E-2</v>
      </c>
      <c r="I128" s="39">
        <f t="shared" si="31"/>
        <v>6.7245370370370297E-3</v>
      </c>
      <c r="J128" s="42">
        <f t="shared" si="33"/>
        <v>6.7245370370370297E-3</v>
      </c>
      <c r="K128" s="41">
        <v>4</v>
      </c>
      <c r="L128" s="30">
        <v>2025</v>
      </c>
      <c r="M128" s="38">
        <f>IF($M$3-E128&gt;=31,VLOOKUP($M$3-E128,[1]Коэффициенты!$A$2:$B$46,2,),1)</f>
        <v>1</v>
      </c>
    </row>
    <row r="129" spans="2:13" ht="15" customHeight="1">
      <c r="B129" s="12">
        <v>117</v>
      </c>
      <c r="C129" s="14" t="s">
        <v>146</v>
      </c>
      <c r="D129" s="14"/>
      <c r="E129" s="15">
        <v>2010</v>
      </c>
      <c r="F129" s="14" t="s">
        <v>20</v>
      </c>
      <c r="G129" s="17">
        <v>2.0312500000000001E-2</v>
      </c>
      <c r="H129" s="17">
        <v>2.70486111111111E-2</v>
      </c>
      <c r="I129" s="39">
        <f t="shared" si="31"/>
        <v>6.7361111111111103E-3</v>
      </c>
      <c r="J129" s="42">
        <f t="shared" si="32"/>
        <v>6.7361111111111103E-3</v>
      </c>
      <c r="K129" s="41">
        <v>5</v>
      </c>
      <c r="L129" s="30">
        <v>2025</v>
      </c>
      <c r="M129" s="38">
        <f>IF($M$3-E129&gt;=31,VLOOKUP($M$3-E129,[1]Коэффициенты!$A$2:$B$46,2,),1)</f>
        <v>1</v>
      </c>
    </row>
    <row r="130" spans="2:13" ht="15" customHeight="1">
      <c r="B130" s="12">
        <v>119</v>
      </c>
      <c r="C130" s="14" t="s">
        <v>147</v>
      </c>
      <c r="D130" s="14"/>
      <c r="E130" s="15">
        <v>2010</v>
      </c>
      <c r="F130" s="14" t="s">
        <v>112</v>
      </c>
      <c r="G130" s="17">
        <v>2.06597222222221E-2</v>
      </c>
      <c r="H130" s="17">
        <v>2.7731481481481499E-2</v>
      </c>
      <c r="I130" s="39">
        <f t="shared" si="31"/>
        <v>7.07175925925938E-3</v>
      </c>
      <c r="J130" s="42">
        <f t="shared" si="32"/>
        <v>7.07175925925938E-3</v>
      </c>
      <c r="K130" s="41">
        <v>6</v>
      </c>
      <c r="L130" s="30">
        <v>2025</v>
      </c>
      <c r="M130" s="38">
        <f>IF($M$3-E130&gt;=31,VLOOKUP($M$3-E130,[1]Коэффициенты!$A$2:$B$46,2,),1)</f>
        <v>1</v>
      </c>
    </row>
    <row r="131" spans="2:13" ht="15" customHeight="1">
      <c r="B131" s="12">
        <v>122</v>
      </c>
      <c r="C131" s="14" t="s">
        <v>148</v>
      </c>
      <c r="D131" s="14"/>
      <c r="E131" s="15">
        <v>2010</v>
      </c>
      <c r="F131" s="14" t="s">
        <v>37</v>
      </c>
      <c r="G131" s="17">
        <v>2.1180555555555401E-2</v>
      </c>
      <c r="H131" s="17">
        <v>2.87384259259259E-2</v>
      </c>
      <c r="I131" s="39">
        <f t="shared" si="31"/>
        <v>7.5578703703705298E-3</v>
      </c>
      <c r="J131" s="42">
        <f t="shared" si="32"/>
        <v>7.5578703703705298E-3</v>
      </c>
      <c r="K131" s="41">
        <v>7</v>
      </c>
      <c r="L131" s="30">
        <v>2025</v>
      </c>
      <c r="M131" s="38">
        <f>IF($M$3-E131&gt;=31,VLOOKUP($M$3-E131,[1]Коэффициенты!$A$2:$B$46,2,),1)</f>
        <v>1</v>
      </c>
    </row>
    <row r="132" spans="2:13" ht="15" customHeight="1">
      <c r="B132" s="12">
        <v>123</v>
      </c>
      <c r="C132" s="14" t="s">
        <v>149</v>
      </c>
      <c r="D132" s="14"/>
      <c r="E132" s="15">
        <v>2010</v>
      </c>
      <c r="F132" s="14" t="s">
        <v>112</v>
      </c>
      <c r="G132" s="17">
        <v>2.1354166666666501E-2</v>
      </c>
      <c r="H132" s="17">
        <v>2.8923611111111101E-2</v>
      </c>
      <c r="I132" s="39">
        <f t="shared" si="31"/>
        <v>7.5694444444446103E-3</v>
      </c>
      <c r="J132" s="42">
        <f t="shared" ref="J132:J133" si="34">I132/M132</f>
        <v>7.5694444444446103E-3</v>
      </c>
      <c r="K132" s="41">
        <v>8</v>
      </c>
      <c r="L132" s="30">
        <v>2025</v>
      </c>
      <c r="M132" s="38">
        <f>IF($M$3-E132&gt;=31,VLOOKUP($M$3-E132,[1]Коэффициенты!$A$2:$B$46,2,),1)</f>
        <v>1</v>
      </c>
    </row>
    <row r="133" spans="2:13" ht="15" customHeight="1">
      <c r="B133" s="12">
        <v>118</v>
      </c>
      <c r="C133" s="14" t="s">
        <v>150</v>
      </c>
      <c r="D133" s="14"/>
      <c r="E133" s="15">
        <v>2010</v>
      </c>
      <c r="F133" s="14" t="s">
        <v>112</v>
      </c>
      <c r="G133" s="17">
        <v>2.0486111111111E-2</v>
      </c>
      <c r="H133" s="17">
        <v>2.8287037037036999E-2</v>
      </c>
      <c r="I133" s="39">
        <f t="shared" si="31"/>
        <v>7.8009259259260401E-3</v>
      </c>
      <c r="J133" s="42">
        <f t="shared" si="34"/>
        <v>7.8009259259260401E-3</v>
      </c>
      <c r="K133" s="41">
        <v>9</v>
      </c>
      <c r="L133" s="30">
        <v>2025</v>
      </c>
      <c r="M133" s="38">
        <f>IF($M$3-E133&gt;=31,VLOOKUP($M$3-E133,[1]Коэффициенты!$A$2:$B$46,2,),1)</f>
        <v>1</v>
      </c>
    </row>
    <row r="134" spans="2:13" ht="15" customHeight="1">
      <c r="B134" s="12">
        <v>121</v>
      </c>
      <c r="C134" s="14" t="s">
        <v>151</v>
      </c>
      <c r="D134" s="14"/>
      <c r="E134" s="15">
        <v>2010</v>
      </c>
      <c r="F134" s="14" t="s">
        <v>20</v>
      </c>
      <c r="G134" s="17">
        <v>2.10069444444443E-2</v>
      </c>
      <c r="H134" s="17">
        <v>2.8923611111111101E-2</v>
      </c>
      <c r="I134" s="39">
        <f t="shared" si="31"/>
        <v>7.9166666666668096E-3</v>
      </c>
      <c r="J134" s="42"/>
      <c r="K134" s="41">
        <v>10</v>
      </c>
      <c r="L134" s="30"/>
      <c r="M134" s="38"/>
    </row>
    <row r="135" spans="2:13" ht="15" customHeight="1">
      <c r="B135" s="12">
        <v>112</v>
      </c>
      <c r="C135" s="14" t="s">
        <v>152</v>
      </c>
      <c r="D135" s="14"/>
      <c r="E135" s="15">
        <v>2010</v>
      </c>
      <c r="F135" s="18" t="s">
        <v>20</v>
      </c>
      <c r="G135" s="17">
        <v>1.94444444444444E-2</v>
      </c>
      <c r="H135" s="17">
        <v>2.7951388888888901E-2</v>
      </c>
      <c r="I135" s="39">
        <f t="shared" si="31"/>
        <v>8.5069444444444905E-3</v>
      </c>
      <c r="J135" s="42"/>
      <c r="K135" s="41">
        <v>11</v>
      </c>
      <c r="L135" s="30"/>
      <c r="M135" s="38"/>
    </row>
    <row r="136" spans="2:13" ht="15" customHeight="1">
      <c r="B136" s="12">
        <v>113</v>
      </c>
      <c r="C136" s="14" t="s">
        <v>153</v>
      </c>
      <c r="D136" s="14"/>
      <c r="E136" s="15">
        <v>2010</v>
      </c>
      <c r="F136" s="14" t="s">
        <v>25</v>
      </c>
      <c r="G136" s="17">
        <v>1.96180555555555E-2</v>
      </c>
      <c r="H136" s="17">
        <v>3.0624999999999999E-2</v>
      </c>
      <c r="I136" s="39">
        <f t="shared" si="31"/>
        <v>1.10069444444445E-2</v>
      </c>
      <c r="J136" s="42">
        <f t="shared" ref="J136:J137" si="35">I136/M136</f>
        <v>1.10069444444445E-2</v>
      </c>
      <c r="K136" s="41">
        <v>12</v>
      </c>
      <c r="L136" s="30">
        <v>2025</v>
      </c>
      <c r="M136" s="38">
        <f>IF($M$3-E136&gt;=31,VLOOKUP($M$3-E136,[1]Коэффициенты!$A$2:$B$46,2,),1)</f>
        <v>1</v>
      </c>
    </row>
    <row r="137" spans="2:13" ht="15" customHeight="1">
      <c r="B137" s="12">
        <v>120</v>
      </c>
      <c r="C137" s="49" t="s">
        <v>154</v>
      </c>
      <c r="D137" s="49"/>
      <c r="E137" s="15">
        <v>2010</v>
      </c>
      <c r="F137" s="14" t="s">
        <v>112</v>
      </c>
      <c r="G137" s="17">
        <v>2.08333333333332E-2</v>
      </c>
      <c r="H137" s="17" t="s">
        <v>33</v>
      </c>
      <c r="I137" s="39" t="e">
        <f t="shared" si="31"/>
        <v>#VALUE!</v>
      </c>
      <c r="J137" s="42" t="e">
        <f t="shared" si="35"/>
        <v>#VALUE!</v>
      </c>
      <c r="K137" s="41"/>
      <c r="L137" s="30">
        <v>2025</v>
      </c>
      <c r="M137" s="38">
        <f>IF($M$3-E137&gt;=31,VLOOKUP($M$3-E137,[1]Коэффициенты!$A$2:$B$46,2,),1)</f>
        <v>1</v>
      </c>
    </row>
    <row r="138" spans="2:13" ht="15" customHeight="1">
      <c r="B138" s="12">
        <v>124</v>
      </c>
      <c r="C138" s="52"/>
      <c r="D138" s="53"/>
      <c r="E138" s="54"/>
      <c r="F138" s="55"/>
      <c r="G138" s="17">
        <v>2.1527777777777601E-2</v>
      </c>
      <c r="H138" s="17"/>
      <c r="I138" s="39">
        <f t="shared" ref="I138" si="36">H138-G138</f>
        <v>-2.1527777777777601E-2</v>
      </c>
      <c r="J138" s="42" t="e">
        <f t="shared" ref="J138" si="37">I138/M138</f>
        <v>#N/A</v>
      </c>
      <c r="K138" s="41"/>
      <c r="L138" s="30">
        <v>2025</v>
      </c>
      <c r="M138" s="38" t="e">
        <f>IF($M$3-E138&gt;=31,VLOOKUP($M$3-E138,[1]Коэффициенты!$A$2:$B$46,2,),1)</f>
        <v>#N/A</v>
      </c>
    </row>
    <row r="139" spans="2:13" ht="15" customHeight="1">
      <c r="B139" s="12"/>
      <c r="C139" s="91" t="s">
        <v>155</v>
      </c>
      <c r="D139" s="92"/>
      <c r="E139" s="92"/>
      <c r="F139" s="93"/>
      <c r="G139" s="17"/>
      <c r="H139" s="17"/>
      <c r="I139" s="39"/>
      <c r="J139" s="42"/>
      <c r="K139" s="37"/>
      <c r="L139" s="30">
        <v>2025</v>
      </c>
      <c r="M139" s="38" t="e">
        <f>IF($M$3-E139&gt;=31,VLOOKUP($M$3-E139,[1]Коэффициенты!$A$2:$B$46,2,),1)</f>
        <v>#N/A</v>
      </c>
    </row>
    <row r="140" spans="2:13" ht="15" customHeight="1">
      <c r="B140" s="12">
        <v>125</v>
      </c>
      <c r="C140" s="23" t="s">
        <v>156</v>
      </c>
      <c r="D140" s="14"/>
      <c r="E140" s="20">
        <v>2011</v>
      </c>
      <c r="F140" s="19" t="s">
        <v>20</v>
      </c>
      <c r="G140" s="17">
        <v>2.1701388888888899E-2</v>
      </c>
      <c r="H140" s="17">
        <v>2.8344907407407399E-2</v>
      </c>
      <c r="I140" s="39">
        <f t="shared" ref="I140:I146" si="38">H140-G140</f>
        <v>6.6435185185185104E-3</v>
      </c>
      <c r="J140" s="42">
        <f t="shared" ref="J140:J144" si="39">I140/M140</f>
        <v>6.6435185185185104E-3</v>
      </c>
      <c r="K140" s="41">
        <v>1</v>
      </c>
      <c r="L140" s="30">
        <v>2025</v>
      </c>
      <c r="M140" s="38">
        <f>IF($M$3-E140&gt;=31,VLOOKUP($M$3-E140,[1]Коэффициенты!$A$2:$B$46,2,),1)</f>
        <v>1</v>
      </c>
    </row>
    <row r="141" spans="2:13" ht="15" customHeight="1">
      <c r="B141" s="12">
        <v>126</v>
      </c>
      <c r="C141" s="14" t="s">
        <v>157</v>
      </c>
      <c r="D141" s="14"/>
      <c r="E141" s="15">
        <v>2011</v>
      </c>
      <c r="F141" s="14" t="s">
        <v>112</v>
      </c>
      <c r="G141" s="17">
        <v>2.1874999999999999E-2</v>
      </c>
      <c r="H141" s="17">
        <v>2.8541666666666701E-2</v>
      </c>
      <c r="I141" s="39">
        <f t="shared" si="38"/>
        <v>6.6666666666666697E-3</v>
      </c>
      <c r="J141" s="42">
        <f t="shared" si="39"/>
        <v>6.6666666666666697E-3</v>
      </c>
      <c r="K141" s="41">
        <v>2</v>
      </c>
      <c r="L141" s="30">
        <v>2025</v>
      </c>
      <c r="M141" s="38">
        <f>IF($M$3-E141&gt;=31,VLOOKUP($M$3-E141,[1]Коэффициенты!$A$2:$B$46,2,),1)</f>
        <v>1</v>
      </c>
    </row>
    <row r="142" spans="2:13" ht="15" customHeight="1">
      <c r="B142" s="12">
        <v>131</v>
      </c>
      <c r="C142" s="14" t="s">
        <v>158</v>
      </c>
      <c r="D142" s="14"/>
      <c r="E142" s="15">
        <v>2012</v>
      </c>
      <c r="F142" s="19" t="s">
        <v>20</v>
      </c>
      <c r="G142" s="17">
        <v>2.2743055555555499E-2</v>
      </c>
      <c r="H142" s="17">
        <v>2.9930555555555599E-2</v>
      </c>
      <c r="I142" s="39">
        <f t="shared" si="38"/>
        <v>7.1875000000000602E-3</v>
      </c>
      <c r="J142" s="42">
        <f t="shared" si="39"/>
        <v>7.1875000000000602E-3</v>
      </c>
      <c r="K142" s="41">
        <v>3</v>
      </c>
      <c r="L142" s="30">
        <v>2025</v>
      </c>
      <c r="M142" s="38">
        <f>IF($M$3-E142&gt;=31,VLOOKUP($M$3-E142,[1]Коэффициенты!$A$2:$B$46,2,),1)</f>
        <v>1</v>
      </c>
    </row>
    <row r="143" spans="2:13" ht="15" customHeight="1">
      <c r="B143" s="12">
        <v>130</v>
      </c>
      <c r="C143" s="14" t="s">
        <v>159</v>
      </c>
      <c r="D143" s="14"/>
      <c r="E143" s="15">
        <v>2012</v>
      </c>
      <c r="F143" s="19" t="s">
        <v>20</v>
      </c>
      <c r="G143" s="17">
        <v>2.2569444444444399E-2</v>
      </c>
      <c r="H143" s="17">
        <v>2.9826388888888899E-2</v>
      </c>
      <c r="I143" s="39">
        <f t="shared" si="38"/>
        <v>7.2569444444444903E-3</v>
      </c>
      <c r="J143" s="42">
        <f t="shared" si="39"/>
        <v>7.2569444444444903E-3</v>
      </c>
      <c r="K143" s="41">
        <v>4</v>
      </c>
      <c r="L143" s="30">
        <v>2025</v>
      </c>
      <c r="M143" s="38">
        <f>IF($M$3-E143&gt;=31,VLOOKUP($M$3-E143,[1]Коэффициенты!$A$2:$B$46,2,),1)</f>
        <v>1</v>
      </c>
    </row>
    <row r="144" spans="2:13" ht="15" customHeight="1">
      <c r="B144" s="12">
        <v>127</v>
      </c>
      <c r="C144" s="23" t="s">
        <v>160</v>
      </c>
      <c r="D144" s="23"/>
      <c r="E144" s="20">
        <v>2011</v>
      </c>
      <c r="F144" s="18" t="s">
        <v>37</v>
      </c>
      <c r="G144" s="17">
        <v>2.2048611111111099E-2</v>
      </c>
      <c r="H144" s="17">
        <v>2.9444444444444402E-2</v>
      </c>
      <c r="I144" s="39">
        <f t="shared" si="38"/>
        <v>7.3958333333333402E-3</v>
      </c>
      <c r="J144" s="42">
        <f t="shared" si="39"/>
        <v>7.3958333333333402E-3</v>
      </c>
      <c r="K144" s="41">
        <v>5</v>
      </c>
      <c r="L144" s="30">
        <v>2025</v>
      </c>
      <c r="M144" s="38">
        <f>IF($M$3-E144&gt;=31,VLOOKUP($M$3-E144,[1]Коэффициенты!$A$2:$B$46,2,),1)</f>
        <v>1</v>
      </c>
    </row>
    <row r="145" spans="2:13" ht="15" customHeight="1">
      <c r="B145" s="12">
        <v>128</v>
      </c>
      <c r="C145" s="14" t="s">
        <v>161</v>
      </c>
      <c r="D145" s="14"/>
      <c r="E145" s="15">
        <v>2012</v>
      </c>
      <c r="F145" s="14" t="s">
        <v>18</v>
      </c>
      <c r="G145" s="17">
        <v>2.2222222222222199E-2</v>
      </c>
      <c r="H145" s="17">
        <v>4.0601851851851903E-2</v>
      </c>
      <c r="I145" s="39">
        <f t="shared" si="38"/>
        <v>1.8379629629629701E-2</v>
      </c>
      <c r="J145" s="42"/>
      <c r="K145" s="41">
        <v>6</v>
      </c>
      <c r="L145" s="30"/>
      <c r="M145" s="38"/>
    </row>
    <row r="146" spans="2:13" ht="15" customHeight="1">
      <c r="B146" s="12">
        <v>129</v>
      </c>
      <c r="C146" s="23" t="s">
        <v>162</v>
      </c>
      <c r="D146" s="23"/>
      <c r="E146" s="20">
        <v>2012</v>
      </c>
      <c r="F146" s="19" t="s">
        <v>20</v>
      </c>
      <c r="G146" s="17">
        <v>2.2395833333333299E-2</v>
      </c>
      <c r="H146" s="17" t="s">
        <v>33</v>
      </c>
      <c r="I146" s="39" t="e">
        <f t="shared" si="38"/>
        <v>#VALUE!</v>
      </c>
      <c r="J146" s="42"/>
      <c r="K146" s="41"/>
      <c r="L146" s="30"/>
      <c r="M146" s="38"/>
    </row>
    <row r="147" spans="2:13" ht="15" customHeight="1">
      <c r="B147" s="12"/>
      <c r="C147" s="10"/>
      <c r="D147" s="90" t="s">
        <v>163</v>
      </c>
      <c r="E147" s="90"/>
      <c r="F147" s="10"/>
      <c r="G147" s="17"/>
      <c r="H147" s="17"/>
      <c r="I147" s="39"/>
      <c r="J147" s="42"/>
      <c r="K147" s="37"/>
      <c r="L147" s="30"/>
      <c r="M147" s="38"/>
    </row>
    <row r="148" spans="2:13" ht="15" customHeight="1">
      <c r="B148" s="12"/>
      <c r="C148" s="88" t="s">
        <v>164</v>
      </c>
      <c r="D148" s="88"/>
      <c r="E148" s="88"/>
      <c r="F148" s="88"/>
      <c r="G148" s="17"/>
      <c r="H148" s="17"/>
      <c r="I148" s="39"/>
      <c r="J148" s="42" t="e">
        <f t="shared" ref="J148:J150" si="40">I148/M148</f>
        <v>#N/A</v>
      </c>
      <c r="K148" s="37"/>
      <c r="L148" s="30">
        <v>2025</v>
      </c>
      <c r="M148" s="38" t="e">
        <f>IF($M$3-E148&gt;=31,VLOOKUP($M$3-E148,[1]Коэффициенты!$A$2:$B$46,2,),1)</f>
        <v>#N/A</v>
      </c>
    </row>
    <row r="149" spans="2:13" ht="15" customHeight="1">
      <c r="B149" s="12">
        <v>133</v>
      </c>
      <c r="C149" s="56" t="s">
        <v>165</v>
      </c>
      <c r="D149" s="19">
        <f>L149-E149</f>
        <v>17</v>
      </c>
      <c r="E149" s="15">
        <v>2008</v>
      </c>
      <c r="F149" s="18" t="s">
        <v>25</v>
      </c>
      <c r="G149" s="17">
        <v>2.30902777777778E-2</v>
      </c>
      <c r="H149" s="17">
        <v>3.4780092592592599E-2</v>
      </c>
      <c r="I149" s="39">
        <f>H149-G149</f>
        <v>1.16898148148148E-2</v>
      </c>
      <c r="J149" s="42">
        <f t="shared" si="40"/>
        <v>1.16898148148148E-2</v>
      </c>
      <c r="K149" s="41">
        <v>1</v>
      </c>
      <c r="L149" s="30">
        <v>2025</v>
      </c>
      <c r="M149" s="38">
        <f>IF($M$3-E149&gt;=31,VLOOKUP($M$3-E149,[1]Коэффициенты!$A$2:$B$46,2,),1)</f>
        <v>1</v>
      </c>
    </row>
    <row r="150" spans="2:13" ht="15" customHeight="1">
      <c r="B150" s="12">
        <v>132</v>
      </c>
      <c r="C150" s="56" t="s">
        <v>166</v>
      </c>
      <c r="D150" s="56">
        <f>L150-E150</f>
        <v>17</v>
      </c>
      <c r="E150" s="57">
        <v>2008</v>
      </c>
      <c r="F150" s="18" t="s">
        <v>18</v>
      </c>
      <c r="G150" s="17">
        <v>2.29166666666667E-2</v>
      </c>
      <c r="H150" s="17">
        <v>3.5046296296296298E-2</v>
      </c>
      <c r="I150" s="39">
        <f>H150-G150</f>
        <v>1.21296296296296E-2</v>
      </c>
      <c r="J150" s="42">
        <f t="shared" si="40"/>
        <v>1.21296296296296E-2</v>
      </c>
      <c r="K150" s="41">
        <v>2</v>
      </c>
      <c r="L150" s="30">
        <v>2025</v>
      </c>
      <c r="M150" s="38">
        <f>IF($M$3-E150&gt;=31,VLOOKUP($M$3-E150,[1]Коэффициенты!$A$2:$B$46,2,),1)</f>
        <v>1</v>
      </c>
    </row>
    <row r="151" spans="2:13" ht="15" customHeight="1">
      <c r="B151" s="12"/>
      <c r="C151" s="88" t="s">
        <v>167</v>
      </c>
      <c r="D151" s="88"/>
      <c r="E151" s="88"/>
      <c r="F151" s="88"/>
      <c r="G151" s="17"/>
      <c r="H151" s="17"/>
      <c r="I151" s="39"/>
      <c r="J151" s="42"/>
      <c r="K151" s="41"/>
      <c r="M151" s="51"/>
    </row>
    <row r="152" spans="2:13" ht="15" customHeight="1">
      <c r="B152" s="12">
        <v>147</v>
      </c>
      <c r="C152" s="14" t="s">
        <v>168</v>
      </c>
      <c r="D152" s="14"/>
      <c r="E152" s="15">
        <v>2010</v>
      </c>
      <c r="F152" s="14" t="s">
        <v>18</v>
      </c>
      <c r="G152" s="17">
        <v>2.5520833333333201E-2</v>
      </c>
      <c r="H152" s="58">
        <v>3.4965277777777803E-2</v>
      </c>
      <c r="I152" s="39">
        <f t="shared" ref="I152:I170" si="41">H152-G152</f>
        <v>9.4444444444445799E-3</v>
      </c>
      <c r="J152" s="42"/>
      <c r="K152" s="41">
        <v>1</v>
      </c>
      <c r="L152" s="30">
        <v>2025</v>
      </c>
      <c r="M152" s="38"/>
    </row>
    <row r="153" spans="2:13" ht="15" customHeight="1">
      <c r="B153" s="12">
        <v>150</v>
      </c>
      <c r="C153" s="14" t="s">
        <v>169</v>
      </c>
      <c r="D153" s="14"/>
      <c r="E153" s="15">
        <v>2009</v>
      </c>
      <c r="F153" s="14" t="s">
        <v>18</v>
      </c>
      <c r="G153" s="17">
        <v>2.6041666666666501E-2</v>
      </c>
      <c r="H153" s="58">
        <v>3.5543981481481503E-2</v>
      </c>
      <c r="I153" s="39">
        <f t="shared" si="41"/>
        <v>9.5023148148149703E-3</v>
      </c>
      <c r="J153" s="42"/>
      <c r="K153" s="41">
        <v>2</v>
      </c>
      <c r="L153" s="30">
        <v>2025</v>
      </c>
      <c r="M153" s="38"/>
    </row>
    <row r="154" spans="2:13" ht="15" customHeight="1">
      <c r="B154" s="12">
        <v>138</v>
      </c>
      <c r="C154" s="14" t="s">
        <v>170</v>
      </c>
      <c r="D154" s="14"/>
      <c r="E154" s="15">
        <v>2009</v>
      </c>
      <c r="F154" s="14" t="s">
        <v>20</v>
      </c>
      <c r="G154" s="17">
        <v>2.39583333333333E-2</v>
      </c>
      <c r="H154" s="58">
        <v>3.3912037037036998E-2</v>
      </c>
      <c r="I154" s="39">
        <f t="shared" si="41"/>
        <v>9.9537037037037406E-3</v>
      </c>
      <c r="J154" s="42"/>
      <c r="K154" s="41">
        <v>3</v>
      </c>
      <c r="L154" s="30">
        <v>2025</v>
      </c>
      <c r="M154" s="38"/>
    </row>
    <row r="155" spans="2:13" ht="15" customHeight="1">
      <c r="B155" s="12">
        <v>139</v>
      </c>
      <c r="C155" s="14" t="s">
        <v>171</v>
      </c>
      <c r="D155" s="14"/>
      <c r="E155" s="15">
        <v>2010</v>
      </c>
      <c r="F155" s="14" t="s">
        <v>20</v>
      </c>
      <c r="G155" s="17">
        <v>2.41319444444444E-2</v>
      </c>
      <c r="H155" s="58">
        <v>3.4224537037036998E-2</v>
      </c>
      <c r="I155" s="39">
        <f t="shared" si="41"/>
        <v>1.0092592592592599E-2</v>
      </c>
      <c r="J155" s="42">
        <f t="shared" ref="J155:J157" si="42">I155/M155</f>
        <v>1.0092592592592599E-2</v>
      </c>
      <c r="K155" s="41">
        <v>4</v>
      </c>
      <c r="L155" s="30">
        <v>2025</v>
      </c>
      <c r="M155" s="38">
        <f>IF($M$3-E155&gt;=31,VLOOKUP($M$3-E155,[1]Коэффициенты!$A$2:$B$46,2,),1)</f>
        <v>1</v>
      </c>
    </row>
    <row r="156" spans="2:13" ht="15" customHeight="1">
      <c r="B156" s="12">
        <v>148</v>
      </c>
      <c r="C156" s="14" t="s">
        <v>172</v>
      </c>
      <c r="D156" s="14"/>
      <c r="E156" s="15">
        <v>2010</v>
      </c>
      <c r="F156" s="14" t="s">
        <v>18</v>
      </c>
      <c r="G156" s="17">
        <v>2.5694444444444301E-2</v>
      </c>
      <c r="H156" s="58">
        <v>3.5856481481481503E-2</v>
      </c>
      <c r="I156" s="39">
        <f t="shared" si="41"/>
        <v>1.01620370370372E-2</v>
      </c>
      <c r="J156" s="42">
        <f t="shared" si="42"/>
        <v>1.01620370370372E-2</v>
      </c>
      <c r="K156" s="41">
        <v>5</v>
      </c>
      <c r="L156" s="30">
        <v>2025</v>
      </c>
      <c r="M156" s="38">
        <f>IF($M$3-E156&gt;=31,VLOOKUP($M$3-E156,[1]Коэффициенты!$A$2:$B$46,2,),1)</f>
        <v>1</v>
      </c>
    </row>
    <row r="157" spans="2:13" ht="15" customHeight="1">
      <c r="B157" s="12">
        <v>144</v>
      </c>
      <c r="C157" s="14" t="s">
        <v>173</v>
      </c>
      <c r="D157" s="14"/>
      <c r="E157" s="15">
        <v>2009</v>
      </c>
      <c r="F157" s="14" t="s">
        <v>18</v>
      </c>
      <c r="G157" s="17">
        <v>2.4999999999999901E-2</v>
      </c>
      <c r="H157" s="58">
        <v>3.5196759259259303E-2</v>
      </c>
      <c r="I157" s="39">
        <f t="shared" si="41"/>
        <v>1.01967592592594E-2</v>
      </c>
      <c r="J157" s="42">
        <f t="shared" si="42"/>
        <v>1.01967592592594E-2</v>
      </c>
      <c r="K157" s="41">
        <v>6</v>
      </c>
      <c r="L157" s="30">
        <v>2025</v>
      </c>
      <c r="M157" s="38">
        <f>IF($M$3-E157&gt;=31,VLOOKUP($M$3-E157,[1]Коэффициенты!$A$2:$B$46,2,),1)</f>
        <v>1</v>
      </c>
    </row>
    <row r="158" spans="2:13" ht="15" customHeight="1">
      <c r="B158" s="12">
        <v>142</v>
      </c>
      <c r="C158" s="14" t="s">
        <v>174</v>
      </c>
      <c r="D158" s="14"/>
      <c r="E158" s="15">
        <v>2010</v>
      </c>
      <c r="F158" s="14" t="s">
        <v>18</v>
      </c>
      <c r="G158" s="17">
        <v>2.4652777777777801E-2</v>
      </c>
      <c r="H158" s="58">
        <v>3.48958333333333E-2</v>
      </c>
      <c r="I158" s="39">
        <f t="shared" si="41"/>
        <v>1.02430555555555E-2</v>
      </c>
      <c r="J158" s="42">
        <f t="shared" ref="J158:J159" si="43">I158/M158</f>
        <v>1.02430555555555E-2</v>
      </c>
      <c r="K158" s="41">
        <v>7</v>
      </c>
      <c r="L158" s="30">
        <v>2025</v>
      </c>
      <c r="M158" s="38">
        <f>IF($M$3-E158&gt;=31,VLOOKUP($M$3-E158,[1]Коэффициенты!$A$2:$B$46,2,),1)</f>
        <v>1</v>
      </c>
    </row>
    <row r="159" spans="2:13" ht="15" customHeight="1">
      <c r="B159" s="12">
        <v>137</v>
      </c>
      <c r="C159" s="14" t="s">
        <v>175</v>
      </c>
      <c r="D159" s="14"/>
      <c r="E159" s="15">
        <v>2010</v>
      </c>
      <c r="F159" s="14" t="s">
        <v>20</v>
      </c>
      <c r="G159" s="17">
        <v>2.37847222222222E-2</v>
      </c>
      <c r="H159" s="58">
        <v>3.4155092592592598E-2</v>
      </c>
      <c r="I159" s="39">
        <f t="shared" si="41"/>
        <v>1.03703703703704E-2</v>
      </c>
      <c r="J159" s="42">
        <f t="shared" si="43"/>
        <v>1.03703703703704E-2</v>
      </c>
      <c r="K159" s="41">
        <v>8</v>
      </c>
      <c r="L159" s="30">
        <v>2025</v>
      </c>
      <c r="M159" s="38">
        <f>IF($M$3-E159&gt;=31,VLOOKUP($M$3-E159,[1]Коэффициенты!$A$2:$B$46,2,),1)</f>
        <v>1</v>
      </c>
    </row>
    <row r="160" spans="2:13" ht="15" customHeight="1">
      <c r="B160" s="12">
        <v>141</v>
      </c>
      <c r="C160" s="14" t="s">
        <v>176</v>
      </c>
      <c r="D160" s="14"/>
      <c r="E160" s="15">
        <v>2010</v>
      </c>
      <c r="F160" s="14" t="s">
        <v>20</v>
      </c>
      <c r="G160" s="17">
        <v>2.4479166666666701E-2</v>
      </c>
      <c r="H160" s="58">
        <v>3.4953703703703702E-2</v>
      </c>
      <c r="I160" s="39">
        <f t="shared" si="41"/>
        <v>1.0474537037036999E-2</v>
      </c>
      <c r="J160" s="42"/>
      <c r="K160" s="41">
        <v>9</v>
      </c>
      <c r="L160" s="30">
        <v>2025</v>
      </c>
      <c r="M160" s="38"/>
    </row>
    <row r="161" spans="2:13" ht="15" customHeight="1">
      <c r="B161" s="12">
        <v>140</v>
      </c>
      <c r="C161" s="14" t="s">
        <v>177</v>
      </c>
      <c r="D161" s="14"/>
      <c r="E161" s="15">
        <v>2010</v>
      </c>
      <c r="F161" s="14" t="s">
        <v>18</v>
      </c>
      <c r="G161" s="17">
        <v>2.43055555555555E-2</v>
      </c>
      <c r="H161" s="58">
        <v>3.4872685185185201E-2</v>
      </c>
      <c r="I161" s="39">
        <f t="shared" si="41"/>
        <v>1.0567129629629701E-2</v>
      </c>
      <c r="J161" s="42"/>
      <c r="K161" s="41">
        <v>10</v>
      </c>
      <c r="L161" s="30">
        <v>2025</v>
      </c>
      <c r="M161" s="38"/>
    </row>
    <row r="162" spans="2:13" ht="15" customHeight="1">
      <c r="B162" s="12">
        <v>146</v>
      </c>
      <c r="C162" s="14" t="s">
        <v>178</v>
      </c>
      <c r="D162" s="14"/>
      <c r="E162" s="15">
        <v>2009</v>
      </c>
      <c r="F162" s="14" t="s">
        <v>20</v>
      </c>
      <c r="G162" s="17">
        <v>2.5347222222222101E-2</v>
      </c>
      <c r="H162" s="58">
        <v>3.5937499999999997E-2</v>
      </c>
      <c r="I162" s="39">
        <f t="shared" si="41"/>
        <v>1.05902777777779E-2</v>
      </c>
      <c r="J162" s="42">
        <f t="shared" ref="J162:J165" si="44">I162/M162</f>
        <v>1.05902777777779E-2</v>
      </c>
      <c r="K162" s="41">
        <v>11</v>
      </c>
      <c r="L162" s="30">
        <v>2025</v>
      </c>
      <c r="M162" s="38">
        <f>IF($M$3-E162&gt;=31,VLOOKUP($M$3-E162,[1]Коэффициенты!$A$2:$B$46,2,),1)</f>
        <v>1</v>
      </c>
    </row>
    <row r="163" spans="2:13" ht="15" customHeight="1">
      <c r="B163" s="12">
        <v>145</v>
      </c>
      <c r="C163" s="14" t="s">
        <v>179</v>
      </c>
      <c r="D163" s="14"/>
      <c r="E163" s="15">
        <v>2009</v>
      </c>
      <c r="F163" s="14" t="s">
        <v>18</v>
      </c>
      <c r="G163" s="17">
        <v>2.5173611111111001E-2</v>
      </c>
      <c r="H163" s="58">
        <v>3.5868055555555597E-2</v>
      </c>
      <c r="I163" s="39">
        <f t="shared" si="41"/>
        <v>1.06944444444446E-2</v>
      </c>
      <c r="J163" s="42">
        <f t="shared" si="44"/>
        <v>1.06944444444446E-2</v>
      </c>
      <c r="K163" s="41">
        <v>12</v>
      </c>
      <c r="L163" s="30">
        <v>2025</v>
      </c>
      <c r="M163" s="38">
        <f>IF($M$3-E163&gt;=31,VLOOKUP($M$3-E163,[1]Коэффициенты!$A$2:$B$46,2,),1)</f>
        <v>1</v>
      </c>
    </row>
    <row r="164" spans="2:13" ht="15" customHeight="1">
      <c r="B164" s="12">
        <v>134</v>
      </c>
      <c r="C164" s="14" t="s">
        <v>180</v>
      </c>
      <c r="D164" s="14"/>
      <c r="E164" s="15">
        <v>2010</v>
      </c>
      <c r="F164" s="14" t="s">
        <v>20</v>
      </c>
      <c r="G164" s="17">
        <v>2.32638888888889E-2</v>
      </c>
      <c r="H164" s="58">
        <v>3.42824074074074E-2</v>
      </c>
      <c r="I164" s="39">
        <f t="shared" si="41"/>
        <v>1.10185185185185E-2</v>
      </c>
      <c r="J164" s="42">
        <f t="shared" si="44"/>
        <v>1.10185185185185E-2</v>
      </c>
      <c r="K164" s="41">
        <v>13</v>
      </c>
      <c r="L164" s="30">
        <v>2025</v>
      </c>
      <c r="M164" s="38">
        <f>IF($M$3-E164&gt;=31,VLOOKUP($M$3-E164,[1]Коэффициенты!$A$2:$B$46,2,),1)</f>
        <v>1</v>
      </c>
    </row>
    <row r="165" spans="2:13" ht="15" customHeight="1">
      <c r="B165" s="12">
        <v>136</v>
      </c>
      <c r="C165" s="14" t="s">
        <v>181</v>
      </c>
      <c r="D165" s="14"/>
      <c r="E165" s="15">
        <v>2009</v>
      </c>
      <c r="F165" s="14" t="s">
        <v>20</v>
      </c>
      <c r="G165" s="17">
        <v>2.36111111111111E-2</v>
      </c>
      <c r="H165" s="58">
        <v>3.5578703703703703E-2</v>
      </c>
      <c r="I165" s="39">
        <f t="shared" si="41"/>
        <v>1.1967592592592601E-2</v>
      </c>
      <c r="J165" s="42">
        <f t="shared" si="44"/>
        <v>1.1967592592592601E-2</v>
      </c>
      <c r="K165" s="41">
        <v>14</v>
      </c>
      <c r="L165" s="30">
        <v>2025</v>
      </c>
      <c r="M165" s="38">
        <f>IF($M$3-E165&gt;=31,VLOOKUP($M$3-E165,[1]Коэффициенты!$A$2:$B$46,2,),1)</f>
        <v>1</v>
      </c>
    </row>
    <row r="166" spans="2:13" ht="15" customHeight="1">
      <c r="B166" s="12">
        <v>151</v>
      </c>
      <c r="C166" s="49" t="s">
        <v>182</v>
      </c>
      <c r="D166" s="14"/>
      <c r="E166" s="59">
        <v>2009</v>
      </c>
      <c r="F166" s="14" t="s">
        <v>112</v>
      </c>
      <c r="G166" s="17">
        <v>2.6215277777777601E-2</v>
      </c>
      <c r="H166" s="58">
        <v>3.8252314814814802E-2</v>
      </c>
      <c r="I166" s="39">
        <f t="shared" si="41"/>
        <v>1.20370370370372E-2</v>
      </c>
      <c r="J166" s="42">
        <f t="shared" ref="J166:J167" si="45">I166/M166</f>
        <v>1.20370370370372E-2</v>
      </c>
      <c r="K166" s="41">
        <v>15</v>
      </c>
      <c r="L166" s="30">
        <v>2025</v>
      </c>
      <c r="M166" s="38">
        <f>IF($M$3-E166&gt;=31,VLOOKUP($M$3-E166,[1]Коэффициенты!$A$2:$B$46,2,),1)</f>
        <v>1</v>
      </c>
    </row>
    <row r="167" spans="2:13" ht="15" customHeight="1">
      <c r="B167" s="12">
        <v>152</v>
      </c>
      <c r="C167" s="49" t="s">
        <v>183</v>
      </c>
      <c r="D167" s="14"/>
      <c r="E167" s="15">
        <v>2010</v>
      </c>
      <c r="F167" s="14" t="s">
        <v>20</v>
      </c>
      <c r="G167" s="17">
        <v>2.6388888888888701E-2</v>
      </c>
      <c r="H167" s="58">
        <v>3.9166666666666697E-2</v>
      </c>
      <c r="I167" s="39">
        <f t="shared" si="41"/>
        <v>1.2777777777778001E-2</v>
      </c>
      <c r="J167" s="42">
        <f t="shared" si="45"/>
        <v>1.2777777777778001E-2</v>
      </c>
      <c r="K167" s="41">
        <v>16</v>
      </c>
      <c r="L167" s="30">
        <v>2025</v>
      </c>
      <c r="M167" s="38">
        <f>IF($M$3-E167&gt;=31,VLOOKUP($M$3-E167,[1]Коэффициенты!$A$2:$B$46,2,),1)</f>
        <v>1</v>
      </c>
    </row>
    <row r="168" spans="2:13" ht="15" customHeight="1">
      <c r="B168" s="12">
        <v>143</v>
      </c>
      <c r="C168" s="49" t="s">
        <v>184</v>
      </c>
      <c r="D168" s="14"/>
      <c r="E168" s="59">
        <v>2010</v>
      </c>
      <c r="F168" s="14" t="s">
        <v>112</v>
      </c>
      <c r="G168" s="17">
        <v>2.4826388888888901E-2</v>
      </c>
      <c r="H168" s="58">
        <v>3.82407407407407E-2</v>
      </c>
      <c r="I168" s="39">
        <f t="shared" si="41"/>
        <v>1.3414351851851801E-2</v>
      </c>
      <c r="J168" s="42"/>
      <c r="K168" s="41">
        <v>17</v>
      </c>
      <c r="L168" s="30">
        <v>2025</v>
      </c>
      <c r="M168" s="38"/>
    </row>
    <row r="169" spans="2:13" ht="15" customHeight="1">
      <c r="B169" s="12">
        <v>135</v>
      </c>
      <c r="C169" s="14" t="s">
        <v>185</v>
      </c>
      <c r="D169" s="14"/>
      <c r="E169" s="15">
        <v>2010</v>
      </c>
      <c r="F169" s="14" t="s">
        <v>52</v>
      </c>
      <c r="G169" s="17">
        <v>2.34375E-2</v>
      </c>
      <c r="H169" s="58" t="s">
        <v>33</v>
      </c>
      <c r="I169" s="39" t="e">
        <f t="shared" si="41"/>
        <v>#VALUE!</v>
      </c>
      <c r="J169" s="42" t="e">
        <f t="shared" ref="J169" si="46">I169/M169</f>
        <v>#VALUE!</v>
      </c>
      <c r="K169" s="41"/>
      <c r="L169" s="30">
        <v>2025</v>
      </c>
      <c r="M169" s="38">
        <f>IF($M$3-E169&gt;=31,VLOOKUP($M$3-E169,[1]Коэффициенты!$A$2:$B$46,2,),1)</f>
        <v>1</v>
      </c>
    </row>
    <row r="170" spans="2:13" ht="15" customHeight="1">
      <c r="B170" s="12">
        <v>149</v>
      </c>
      <c r="C170" s="49" t="s">
        <v>186</v>
      </c>
      <c r="D170" s="49"/>
      <c r="E170" s="59">
        <v>2009</v>
      </c>
      <c r="F170" s="14" t="s">
        <v>112</v>
      </c>
      <c r="G170" s="17">
        <v>2.5868055555555401E-2</v>
      </c>
      <c r="H170" s="58" t="s">
        <v>187</v>
      </c>
      <c r="I170" s="39" t="e">
        <f t="shared" si="41"/>
        <v>#VALUE!</v>
      </c>
      <c r="J170" s="42" t="e">
        <f t="shared" ref="J170" si="47">I170/M170</f>
        <v>#VALUE!</v>
      </c>
      <c r="K170" s="41"/>
      <c r="L170" s="30">
        <v>2025</v>
      </c>
      <c r="M170" s="38">
        <f>IF($M$3-E170&gt;=31,VLOOKUP($M$3-E170,[1]Коэффициенты!$A$2:$B$46,2,),1)</f>
        <v>1</v>
      </c>
    </row>
    <row r="171" spans="2:13" ht="15" customHeight="1">
      <c r="B171" s="12"/>
      <c r="C171" s="88" t="s">
        <v>188</v>
      </c>
      <c r="D171" s="88"/>
      <c r="E171" s="88"/>
      <c r="F171" s="88"/>
      <c r="G171" s="17"/>
      <c r="H171" s="17"/>
      <c r="I171" s="39"/>
      <c r="J171" s="42" t="e">
        <f t="shared" ref="J171" si="48">I171/M171</f>
        <v>#N/A</v>
      </c>
      <c r="K171" s="37"/>
      <c r="L171" s="30">
        <v>2025</v>
      </c>
      <c r="M171" s="38" t="e">
        <f>IF($M$3-E171&gt;=31,VLOOKUP($M$3-E171,[1]Коэффициенты!$A$2:$B$46,2,),1)</f>
        <v>#N/A</v>
      </c>
    </row>
    <row r="172" spans="2:13" ht="15" customHeight="1">
      <c r="B172" s="12">
        <v>156</v>
      </c>
      <c r="C172" s="56" t="s">
        <v>189</v>
      </c>
      <c r="D172" s="56">
        <f>L172-E172</f>
        <v>27</v>
      </c>
      <c r="E172" s="57">
        <v>1998</v>
      </c>
      <c r="F172" s="18" t="s">
        <v>190</v>
      </c>
      <c r="G172" s="17">
        <v>2.7083333333333199E-2</v>
      </c>
      <c r="H172" s="17">
        <v>3.8298611111111103E-2</v>
      </c>
      <c r="I172" s="39">
        <f>H172-G172</f>
        <v>1.12152777777779E-2</v>
      </c>
      <c r="J172" s="42">
        <f t="shared" ref="J172:J175" si="49">I172/M172</f>
        <v>1.12152777777779E-2</v>
      </c>
      <c r="K172" s="1">
        <v>1</v>
      </c>
      <c r="L172" s="30">
        <v>2025</v>
      </c>
      <c r="M172" s="38">
        <f>IF($M$3-E172&gt;=31,VLOOKUP($M$3-E172,[1]Коэффициенты!$A$2:$B$46,2,),1)</f>
        <v>1</v>
      </c>
    </row>
    <row r="173" spans="2:13" ht="15" customHeight="1">
      <c r="B173" s="12">
        <v>155</v>
      </c>
      <c r="C173" s="23" t="s">
        <v>191</v>
      </c>
      <c r="D173" s="19">
        <f>L173-E173</f>
        <v>24</v>
      </c>
      <c r="E173" s="20">
        <v>2001</v>
      </c>
      <c r="F173" s="23" t="s">
        <v>37</v>
      </c>
      <c r="G173" s="17">
        <v>2.6909722222222099E-2</v>
      </c>
      <c r="H173" s="17">
        <v>3.93055555555556E-2</v>
      </c>
      <c r="I173" s="39">
        <f>H173-G173</f>
        <v>1.23958333333335E-2</v>
      </c>
      <c r="J173" s="42">
        <f t="shared" si="49"/>
        <v>1.23958333333335E-2</v>
      </c>
      <c r="K173" s="41">
        <v>2</v>
      </c>
      <c r="L173" s="30">
        <v>2025</v>
      </c>
      <c r="M173" s="38">
        <f>IF($M$3-E173&gt;=31,VLOOKUP($M$3-E173,[1]Коэффициенты!$A$2:$B$46,2,),1)</f>
        <v>1</v>
      </c>
    </row>
    <row r="174" spans="2:13" ht="15" customHeight="1">
      <c r="B174" s="12">
        <v>153</v>
      </c>
      <c r="C174" s="24" t="s">
        <v>192</v>
      </c>
      <c r="D174" s="19">
        <f>L174-E174</f>
        <v>30</v>
      </c>
      <c r="E174" s="50">
        <v>1995</v>
      </c>
      <c r="F174" s="24" t="s">
        <v>25</v>
      </c>
      <c r="G174" s="17">
        <v>2.6562499999999899E-2</v>
      </c>
      <c r="H174" s="17">
        <v>4.7893518518518502E-2</v>
      </c>
      <c r="I174" s="39">
        <f>H174-G174</f>
        <v>2.13310185185186E-2</v>
      </c>
      <c r="J174" s="42">
        <f t="shared" si="49"/>
        <v>2.13310185185186E-2</v>
      </c>
      <c r="K174" s="41">
        <v>3</v>
      </c>
      <c r="L174" s="30">
        <v>2025</v>
      </c>
      <c r="M174" s="38">
        <f>IF($M$3-E174&gt;=31,VLOOKUP($M$3-E174,[1]Коэффициенты!$A$2:$B$46,2,),1)</f>
        <v>1</v>
      </c>
    </row>
    <row r="175" spans="2:13" ht="15" customHeight="1">
      <c r="B175" s="45">
        <v>154</v>
      </c>
      <c r="C175" s="56" t="s">
        <v>193</v>
      </c>
      <c r="D175" s="56">
        <f>L175-E175</f>
        <v>21</v>
      </c>
      <c r="E175" s="57">
        <v>2004</v>
      </c>
      <c r="F175" s="18" t="s">
        <v>52</v>
      </c>
      <c r="G175" s="17">
        <v>2.6736111111110999E-2</v>
      </c>
      <c r="H175" s="17" t="s">
        <v>33</v>
      </c>
      <c r="I175" s="39" t="e">
        <f>H175-G175</f>
        <v>#VALUE!</v>
      </c>
      <c r="J175" s="42" t="e">
        <f t="shared" si="49"/>
        <v>#VALUE!</v>
      </c>
      <c r="K175" s="41"/>
      <c r="L175" s="1">
        <v>2025</v>
      </c>
      <c r="M175" s="38">
        <f>IF($M$3-E175&gt;=31,VLOOKUP($M$3-E175,[1]Коэффициенты!$A$2:$B$46,2,),1)</f>
        <v>1</v>
      </c>
    </row>
    <row r="176" spans="2:13" ht="15" customHeight="1">
      <c r="B176" s="12"/>
      <c r="C176" s="87" t="s">
        <v>194</v>
      </c>
      <c r="D176" s="87"/>
      <c r="E176" s="87"/>
      <c r="F176" s="87"/>
      <c r="G176" s="17"/>
      <c r="H176" s="17"/>
      <c r="I176" s="39"/>
      <c r="J176" s="40"/>
      <c r="K176" s="41"/>
      <c r="L176" s="1">
        <v>2025</v>
      </c>
      <c r="M176" s="51"/>
    </row>
    <row r="177" spans="2:13" ht="15" customHeight="1">
      <c r="B177" s="12">
        <v>158</v>
      </c>
      <c r="C177" s="23" t="s">
        <v>195</v>
      </c>
      <c r="D177" s="19">
        <f>L177-E177</f>
        <v>56</v>
      </c>
      <c r="E177" s="20">
        <v>1969</v>
      </c>
      <c r="F177" s="23" t="s">
        <v>25</v>
      </c>
      <c r="G177" s="17">
        <v>2.7430555555555399E-2</v>
      </c>
      <c r="H177" s="17">
        <v>3.7997685185185197E-2</v>
      </c>
      <c r="I177" s="39">
        <f>H177-G177</f>
        <v>1.0567129629629799E-2</v>
      </c>
      <c r="J177" s="40">
        <f>I177/M177</f>
        <v>8.9421602660780808E-3</v>
      </c>
      <c r="K177" s="41">
        <v>1</v>
      </c>
      <c r="L177" s="1">
        <v>2025</v>
      </c>
      <c r="M177" s="51">
        <f>IF($M$3-E177&gt;=31,VLOOKUP($M$3-E177,[1]Коэффициенты!$A$2:$B$46,2,),1)</f>
        <v>1.1817200000000001</v>
      </c>
    </row>
    <row r="178" spans="2:13" ht="15" customHeight="1">
      <c r="B178" s="12">
        <v>157</v>
      </c>
      <c r="C178" s="23" t="s">
        <v>196</v>
      </c>
      <c r="D178" s="19">
        <f>L178-E178</f>
        <v>32</v>
      </c>
      <c r="E178" s="50">
        <v>1993</v>
      </c>
      <c r="F178" s="24" t="s">
        <v>25</v>
      </c>
      <c r="G178" s="17">
        <v>2.7256944444444299E-2</v>
      </c>
      <c r="H178" s="17">
        <v>4.1562500000000002E-2</v>
      </c>
      <c r="I178" s="39">
        <f>H178-G178</f>
        <v>1.43055555555557E-2</v>
      </c>
      <c r="J178" s="40">
        <f>I178/M178</f>
        <v>1.4245581656780699E-2</v>
      </c>
      <c r="K178" s="41">
        <v>2</v>
      </c>
      <c r="L178" s="1">
        <v>2025</v>
      </c>
      <c r="M178" s="51">
        <f>IF($M$3-E178&gt;=31,VLOOKUP($M$3-E178,[1]Коэффициенты!$A$2:$B$46,2,),1)</f>
        <v>1.00421</v>
      </c>
    </row>
    <row r="179" spans="2:13" ht="15" customHeight="1">
      <c r="B179" s="12"/>
      <c r="C179" s="87" t="s">
        <v>197</v>
      </c>
      <c r="D179" s="87"/>
      <c r="E179" s="87"/>
      <c r="F179" s="87"/>
      <c r="G179" s="17"/>
      <c r="H179" s="17"/>
      <c r="I179" s="39"/>
      <c r="J179" s="40"/>
      <c r="K179" s="41"/>
      <c r="L179" s="1">
        <v>2025</v>
      </c>
      <c r="M179" s="51"/>
    </row>
    <row r="180" spans="2:13" ht="15" customHeight="1">
      <c r="B180" s="12">
        <v>160</v>
      </c>
      <c r="C180" s="23" t="s">
        <v>198</v>
      </c>
      <c r="D180" s="19">
        <f>L180-E180</f>
        <v>63</v>
      </c>
      <c r="E180" s="20">
        <v>1962</v>
      </c>
      <c r="F180" s="23" t="s">
        <v>199</v>
      </c>
      <c r="G180" s="17">
        <v>2.7777777777777599E-2</v>
      </c>
      <c r="H180" s="17">
        <v>3.9537037037037003E-2</v>
      </c>
      <c r="I180" s="39">
        <f>H180-G180</f>
        <v>1.17592592592594E-2</v>
      </c>
      <c r="J180" s="40">
        <f>I180/M180</f>
        <v>9.1679407938716206E-3</v>
      </c>
      <c r="K180" s="41">
        <v>1</v>
      </c>
      <c r="L180" s="1">
        <v>2025</v>
      </c>
      <c r="M180" s="51">
        <f>IF($M$3-E180&gt;=31,VLOOKUP($M$3-E180,[1]Коэффициенты!$A$2:$B$46,2,),1)</f>
        <v>1.2826500000000001</v>
      </c>
    </row>
    <row r="181" spans="2:13" ht="15" customHeight="1">
      <c r="B181" s="12">
        <v>159</v>
      </c>
      <c r="C181" s="23" t="s">
        <v>200</v>
      </c>
      <c r="D181" s="19">
        <f>L181-E181</f>
        <v>71</v>
      </c>
      <c r="E181" s="20">
        <v>1954</v>
      </c>
      <c r="F181" s="23" t="s">
        <v>199</v>
      </c>
      <c r="G181" s="17">
        <v>2.7604166666666499E-2</v>
      </c>
      <c r="H181" s="17">
        <v>4.15046296296296E-2</v>
      </c>
      <c r="I181" s="39">
        <f>H181-G181</f>
        <v>1.39004629629631E-2</v>
      </c>
      <c r="J181" s="40">
        <f>I181/M181</f>
        <v>9.7533419611023908E-3</v>
      </c>
      <c r="K181" s="41">
        <v>2</v>
      </c>
      <c r="L181" s="1">
        <v>2025</v>
      </c>
      <c r="M181" s="51">
        <f>IF($M$3-E181&gt;=31,VLOOKUP($M$3-E181,[1]Коэффициенты!$A$2:$B$46,2,),1)</f>
        <v>1.4252</v>
      </c>
    </row>
    <row r="182" spans="2:13" ht="15" customHeight="1">
      <c r="B182" s="12">
        <v>161</v>
      </c>
      <c r="C182" s="23" t="s">
        <v>201</v>
      </c>
      <c r="D182" s="19">
        <f>L182-E182</f>
        <v>64</v>
      </c>
      <c r="E182" s="20">
        <v>1961</v>
      </c>
      <c r="F182" s="23" t="s">
        <v>199</v>
      </c>
      <c r="G182" s="17">
        <v>2.7951388888888699E-2</v>
      </c>
      <c r="H182" s="17">
        <v>4.1412037037036997E-2</v>
      </c>
      <c r="I182" s="39">
        <f>H182-G182</f>
        <v>1.34606481481483E-2</v>
      </c>
      <c r="J182" s="40">
        <f>I182/M182</f>
        <v>1.03631933020874E-2</v>
      </c>
      <c r="K182" s="41">
        <v>3</v>
      </c>
      <c r="L182" s="1">
        <v>2025</v>
      </c>
      <c r="M182" s="51">
        <f>IF($M$3-E182&gt;=31,VLOOKUP($M$3-E182,[1]Коэффициенты!$A$2:$B$46,2,),1)</f>
        <v>1.2988900000000001</v>
      </c>
    </row>
    <row r="183" spans="2:13" ht="15" customHeight="1">
      <c r="B183" s="12"/>
      <c r="C183" s="10"/>
      <c r="D183" s="90" t="s">
        <v>202</v>
      </c>
      <c r="E183" s="90"/>
      <c r="F183" s="10"/>
      <c r="G183" s="17"/>
      <c r="H183" s="17"/>
      <c r="I183" s="39"/>
      <c r="J183" s="42"/>
      <c r="K183" s="37"/>
      <c r="L183" s="30"/>
      <c r="M183" s="38"/>
    </row>
    <row r="184" spans="2:13" ht="15" customHeight="1">
      <c r="B184" s="12"/>
      <c r="C184" s="87" t="s">
        <v>203</v>
      </c>
      <c r="D184" s="87"/>
      <c r="E184" s="87"/>
      <c r="F184" s="87"/>
      <c r="G184" s="17"/>
      <c r="H184" s="17"/>
      <c r="I184" s="39"/>
      <c r="J184" s="40"/>
      <c r="K184" s="41"/>
      <c r="L184" s="1">
        <v>2025</v>
      </c>
      <c r="M184" s="51"/>
    </row>
    <row r="185" spans="2:13" ht="15" customHeight="1">
      <c r="B185" s="12">
        <v>173</v>
      </c>
      <c r="C185" s="23" t="s">
        <v>204</v>
      </c>
      <c r="D185" s="19">
        <f t="shared" ref="D185:D192" si="50">L185-E185</f>
        <v>53</v>
      </c>
      <c r="E185" s="20">
        <v>1972</v>
      </c>
      <c r="F185" s="23" t="s">
        <v>25</v>
      </c>
      <c r="G185" s="17">
        <v>3.00347222222218E-2</v>
      </c>
      <c r="H185" s="17">
        <v>4.43981481481482E-2</v>
      </c>
      <c r="I185" s="39">
        <f t="shared" ref="I185:I192" si="51">H185-G185</f>
        <v>1.4363425925926401E-2</v>
      </c>
      <c r="J185" s="40">
        <f t="shared" ref="J185:J192" si="52">I185/M185</f>
        <v>1.25417384203679E-2</v>
      </c>
      <c r="K185" s="41">
        <v>1</v>
      </c>
      <c r="L185" s="1">
        <v>2025</v>
      </c>
      <c r="M185" s="51">
        <f>IF($M$3-E185&gt;=31,VLOOKUP($M$3-E185,[1]Коэффициенты!$A$2:$B$46,2,),1)</f>
        <v>1.1452500000000001</v>
      </c>
    </row>
    <row r="186" spans="2:13" ht="15" customHeight="1">
      <c r="B186" s="12">
        <v>175</v>
      </c>
      <c r="C186" s="23" t="s">
        <v>205</v>
      </c>
      <c r="D186" s="19">
        <f t="shared" si="50"/>
        <v>49</v>
      </c>
      <c r="E186" s="20">
        <v>1976</v>
      </c>
      <c r="F186" s="23" t="s">
        <v>199</v>
      </c>
      <c r="G186" s="17">
        <v>3.0381944444444E-2</v>
      </c>
      <c r="H186" s="17">
        <v>4.6342592592592602E-2</v>
      </c>
      <c r="I186" s="39">
        <f t="shared" si="51"/>
        <v>1.5960648148148598E-2</v>
      </c>
      <c r="J186" s="40">
        <f t="shared" si="52"/>
        <v>1.44704782934855E-2</v>
      </c>
      <c r="K186" s="41">
        <v>2</v>
      </c>
      <c r="L186" s="1">
        <v>2025</v>
      </c>
      <c r="M186" s="51">
        <f>IF($M$3-E186&gt;=31,VLOOKUP($M$3-E186,[1]Коэффициенты!$A$2:$B$46,2,),1)</f>
        <v>1.1029800000000001</v>
      </c>
    </row>
    <row r="187" spans="2:13" ht="15" customHeight="1">
      <c r="B187" s="12">
        <v>177</v>
      </c>
      <c r="C187" s="49" t="s">
        <v>206</v>
      </c>
      <c r="D187" s="19">
        <f t="shared" si="50"/>
        <v>51</v>
      </c>
      <c r="E187" s="15">
        <v>1974</v>
      </c>
      <c r="F187" s="23" t="s">
        <v>37</v>
      </c>
      <c r="G187" s="17">
        <v>3.07291666666662E-2</v>
      </c>
      <c r="H187" s="17">
        <v>4.7175925925925899E-2</v>
      </c>
      <c r="I187" s="39">
        <f t="shared" si="51"/>
        <v>1.6446759259259699E-2</v>
      </c>
      <c r="J187" s="40">
        <f t="shared" si="52"/>
        <v>1.46426396303983E-2</v>
      </c>
      <c r="K187" s="41">
        <v>3</v>
      </c>
      <c r="L187" s="1">
        <v>2025</v>
      </c>
      <c r="M187" s="51">
        <f>IF($M$3-E187&gt;=31,VLOOKUP($M$3-E187,[1]Коэффициенты!$A$2:$B$46,2,),1)</f>
        <v>1.12321</v>
      </c>
    </row>
    <row r="188" spans="2:13" ht="15" customHeight="1">
      <c r="B188" s="12">
        <v>172</v>
      </c>
      <c r="C188" s="49" t="s">
        <v>207</v>
      </c>
      <c r="D188" s="19">
        <f t="shared" si="50"/>
        <v>50</v>
      </c>
      <c r="E188" s="15">
        <v>1975</v>
      </c>
      <c r="F188" s="23" t="s">
        <v>25</v>
      </c>
      <c r="G188" s="17">
        <v>2.98611111111107E-2</v>
      </c>
      <c r="H188" s="17">
        <v>4.6342592592592602E-2</v>
      </c>
      <c r="I188" s="39">
        <f t="shared" si="51"/>
        <v>1.6481481481481899E-2</v>
      </c>
      <c r="J188" s="40">
        <f t="shared" si="52"/>
        <v>1.4809889278605701E-2</v>
      </c>
      <c r="K188" s="41">
        <v>4</v>
      </c>
      <c r="L188" s="1">
        <v>2025</v>
      </c>
      <c r="M188" s="51">
        <f>IF($M$3-E188&gt;=31,VLOOKUP($M$3-E188,[1]Коэффициенты!$A$2:$B$46,2,),1)</f>
        <v>1.11287</v>
      </c>
    </row>
    <row r="189" spans="2:13" ht="15" customHeight="1">
      <c r="B189" s="12">
        <v>171</v>
      </c>
      <c r="C189" s="23" t="s">
        <v>208</v>
      </c>
      <c r="D189" s="19">
        <f t="shared" si="50"/>
        <v>45</v>
      </c>
      <c r="E189" s="20">
        <v>1980</v>
      </c>
      <c r="F189" s="23" t="s">
        <v>37</v>
      </c>
      <c r="G189" s="17">
        <v>2.96874999999996E-2</v>
      </c>
      <c r="H189" s="17">
        <v>4.5891203703703698E-2</v>
      </c>
      <c r="I189" s="39">
        <f t="shared" si="51"/>
        <v>1.6203703703704098E-2</v>
      </c>
      <c r="J189" s="40">
        <f t="shared" si="52"/>
        <v>1.51725754744598E-2</v>
      </c>
      <c r="K189" s="41">
        <v>5</v>
      </c>
      <c r="L189" s="1">
        <v>2025</v>
      </c>
      <c r="M189" s="51">
        <f>IF($M$3-E189&gt;=31,VLOOKUP($M$3-E189,[1]Коэффициенты!$A$2:$B$46,2,),1)</f>
        <v>1.06796</v>
      </c>
    </row>
    <row r="190" spans="2:13" ht="15" customHeight="1">
      <c r="B190" s="12">
        <v>170</v>
      </c>
      <c r="C190" s="23" t="s">
        <v>209</v>
      </c>
      <c r="D190" s="19">
        <f t="shared" si="50"/>
        <v>57</v>
      </c>
      <c r="E190" s="20">
        <v>1968</v>
      </c>
      <c r="F190" s="23" t="s">
        <v>37</v>
      </c>
      <c r="G190" s="17">
        <v>2.95138888888885E-2</v>
      </c>
      <c r="H190" s="17">
        <v>4.8796296296296303E-2</v>
      </c>
      <c r="I190" s="39">
        <f t="shared" si="51"/>
        <v>1.92824074074078E-2</v>
      </c>
      <c r="J190" s="40">
        <f t="shared" si="52"/>
        <v>1.6138876954257499E-2</v>
      </c>
      <c r="K190" s="41">
        <v>6</v>
      </c>
      <c r="L190" s="1">
        <v>2025</v>
      </c>
      <c r="M190" s="51">
        <f>IF($M$3-E190&gt;=31,VLOOKUP($M$3-E190,[1]Коэффициенты!$A$2:$B$46,2,),1)</f>
        <v>1.19478</v>
      </c>
    </row>
    <row r="191" spans="2:13" ht="15" customHeight="1">
      <c r="B191" s="12">
        <v>176</v>
      </c>
      <c r="C191" s="23" t="s">
        <v>210</v>
      </c>
      <c r="D191" s="19">
        <f t="shared" si="50"/>
        <v>58</v>
      </c>
      <c r="E191" s="20">
        <v>1967</v>
      </c>
      <c r="F191" s="23" t="s">
        <v>30</v>
      </c>
      <c r="G191" s="17">
        <v>3.05555555555551E-2</v>
      </c>
      <c r="H191" s="17">
        <v>5.1296296296296298E-2</v>
      </c>
      <c r="I191" s="39">
        <f t="shared" si="51"/>
        <v>2.0740740740741202E-2</v>
      </c>
      <c r="J191" s="40">
        <f t="shared" si="52"/>
        <v>1.71653665434136E-2</v>
      </c>
      <c r="K191" s="41">
        <v>7</v>
      </c>
      <c r="L191" s="1">
        <v>2025</v>
      </c>
      <c r="M191" s="51">
        <f>IF($M$3-E191&gt;=31,VLOOKUP($M$3-E191,[1]Коэффициенты!$A$2:$B$46,2,),1)</f>
        <v>1.2082900000000001</v>
      </c>
    </row>
    <row r="192" spans="2:13" ht="15" customHeight="1">
      <c r="B192" s="12">
        <v>174</v>
      </c>
      <c r="C192" s="23" t="s">
        <v>211</v>
      </c>
      <c r="D192" s="19">
        <f t="shared" si="50"/>
        <v>47</v>
      </c>
      <c r="E192" s="20">
        <v>1978</v>
      </c>
      <c r="F192" s="23" t="s">
        <v>199</v>
      </c>
      <c r="G192" s="17">
        <v>3.02083333333329E-2</v>
      </c>
      <c r="H192" s="17" t="s">
        <v>212</v>
      </c>
      <c r="I192" s="39" t="e">
        <f t="shared" si="51"/>
        <v>#VALUE!</v>
      </c>
      <c r="J192" s="40" t="e">
        <f t="shared" si="52"/>
        <v>#VALUE!</v>
      </c>
      <c r="K192" s="41"/>
      <c r="L192" s="1">
        <v>2025</v>
      </c>
      <c r="M192" s="51">
        <f>IF($M$3-E192&gt;=31,VLOOKUP($M$3-E192,[1]Коэффициенты!$A$2:$B$46,2,),1)</f>
        <v>1.08456</v>
      </c>
    </row>
    <row r="193" spans="2:13" ht="15" customHeight="1">
      <c r="B193" s="12"/>
      <c r="C193" s="87" t="s">
        <v>213</v>
      </c>
      <c r="D193" s="87"/>
      <c r="E193" s="87"/>
      <c r="F193" s="87"/>
      <c r="G193" s="17"/>
      <c r="H193" s="17"/>
      <c r="I193" s="39"/>
      <c r="J193" s="42" t="e">
        <f t="shared" ref="J193:J197" si="53">I193/M193</f>
        <v>#N/A</v>
      </c>
      <c r="K193" s="41"/>
      <c r="L193" s="30">
        <v>2025</v>
      </c>
      <c r="M193" s="77" t="e">
        <f>IF($M$3-E193&gt;=31,VLOOKUP($M$3-E193,[1]Коэффициенты!$A$2:$B$46,2,),1)</f>
        <v>#N/A</v>
      </c>
    </row>
    <row r="194" spans="2:13" ht="15" customHeight="1">
      <c r="B194" s="12">
        <v>178</v>
      </c>
      <c r="C194" s="49" t="s">
        <v>214</v>
      </c>
      <c r="D194" s="49">
        <v>40</v>
      </c>
      <c r="E194" s="59">
        <v>1985</v>
      </c>
      <c r="F194" s="14" t="s">
        <v>215</v>
      </c>
      <c r="G194" s="17">
        <v>3.09027777777773E-2</v>
      </c>
      <c r="H194" s="17">
        <v>4.4699074074074099E-2</v>
      </c>
      <c r="I194" s="39">
        <f>H194-G194</f>
        <v>1.3796296296296799E-2</v>
      </c>
      <c r="J194" s="40">
        <f t="shared" si="53"/>
        <v>1.33377446357207E-2</v>
      </c>
      <c r="K194" s="41">
        <v>1</v>
      </c>
      <c r="L194" s="1">
        <v>2025</v>
      </c>
      <c r="M194" s="51">
        <f>IF($M$3-E194&gt;=31,VLOOKUP($M$3-E194,[1]Коэффициенты!$A$2:$B$46,2,),1)</f>
        <v>1.0343800000000001</v>
      </c>
    </row>
    <row r="195" spans="2:13" ht="15" customHeight="1">
      <c r="B195" s="12">
        <v>180</v>
      </c>
      <c r="C195" s="49" t="s">
        <v>216</v>
      </c>
      <c r="D195" s="49">
        <v>38</v>
      </c>
      <c r="E195" s="59">
        <v>1987</v>
      </c>
      <c r="F195" s="14" t="s">
        <v>25</v>
      </c>
      <c r="G195" s="17">
        <v>3.12499999999995E-2</v>
      </c>
      <c r="H195" s="17">
        <v>4.71527777777778E-2</v>
      </c>
      <c r="I195" s="39">
        <f>H195-G195</f>
        <v>1.59027777777783E-2</v>
      </c>
      <c r="J195" s="40">
        <f t="shared" si="53"/>
        <v>1.5528236708372299E-2</v>
      </c>
      <c r="K195" s="41">
        <v>2</v>
      </c>
      <c r="L195" s="1">
        <v>2025</v>
      </c>
      <c r="M195" s="51">
        <f>IF($M$3-E195&gt;=31,VLOOKUP($M$3-E195,[1]Коэффициенты!$A$2:$B$46,2,),1)</f>
        <v>1.0241199999999999</v>
      </c>
    </row>
    <row r="196" spans="2:13" ht="15" customHeight="1">
      <c r="B196" s="12">
        <v>179</v>
      </c>
      <c r="C196" s="49" t="s">
        <v>217</v>
      </c>
      <c r="D196" s="19">
        <f>L196-E196</f>
        <v>40</v>
      </c>
      <c r="E196" s="15">
        <v>1985</v>
      </c>
      <c r="F196" s="23" t="s">
        <v>218</v>
      </c>
      <c r="G196" s="17">
        <v>3.10763888888884E-2</v>
      </c>
      <c r="H196" s="17">
        <v>4.7627314814814803E-2</v>
      </c>
      <c r="I196" s="39">
        <f>H196-G196</f>
        <v>1.6550925925926399E-2</v>
      </c>
      <c r="J196" s="40">
        <f t="shared" si="53"/>
        <v>1.60008178096313E-2</v>
      </c>
      <c r="K196" s="41">
        <v>3</v>
      </c>
      <c r="L196" s="1">
        <v>2025</v>
      </c>
      <c r="M196" s="51">
        <f>IF($M$3-E196&gt;=31,VLOOKUP($M$3-E196,[1]Коэффициенты!$A$2:$B$46,2,),1)</f>
        <v>1.0343800000000001</v>
      </c>
    </row>
    <row r="197" spans="2:13" ht="15" customHeight="1">
      <c r="B197" s="12">
        <v>194</v>
      </c>
      <c r="C197" s="56" t="s">
        <v>219</v>
      </c>
      <c r="D197" s="19">
        <f>L197-E197</f>
        <v>34</v>
      </c>
      <c r="E197" s="22">
        <v>1991</v>
      </c>
      <c r="F197" s="23" t="s">
        <v>190</v>
      </c>
      <c r="G197" s="17">
        <v>3.3680555555554902E-2</v>
      </c>
      <c r="H197" s="17">
        <v>5.1226851851851801E-2</v>
      </c>
      <c r="I197" s="39">
        <f>H197-G197</f>
        <v>1.75462962962969E-2</v>
      </c>
      <c r="J197" s="40">
        <f t="shared" si="53"/>
        <v>1.73892711775635E-2</v>
      </c>
      <c r="K197" s="41">
        <v>4</v>
      </c>
      <c r="L197" s="1">
        <v>2025</v>
      </c>
      <c r="M197" s="51">
        <f>IF($M$3-E197&gt;=31,VLOOKUP($M$3-E197,[1]Коэффициенты!$A$2:$B$46,2,),1)</f>
        <v>1.0090300000000001</v>
      </c>
    </row>
    <row r="198" spans="2:13" ht="15" customHeight="1">
      <c r="B198" s="12"/>
      <c r="C198" s="88" t="s">
        <v>220</v>
      </c>
      <c r="D198" s="88"/>
      <c r="E198" s="88"/>
      <c r="F198" s="88"/>
      <c r="G198" s="17"/>
      <c r="H198" s="17"/>
      <c r="I198" s="39"/>
      <c r="J198" s="40"/>
      <c r="K198" s="41"/>
      <c r="L198" s="1">
        <v>2025</v>
      </c>
      <c r="M198" s="51"/>
    </row>
    <row r="199" spans="2:13" ht="15" customHeight="1">
      <c r="B199" s="12">
        <v>185</v>
      </c>
      <c r="C199" s="49" t="s">
        <v>221</v>
      </c>
      <c r="D199" s="19">
        <f>L199-E199</f>
        <v>21</v>
      </c>
      <c r="E199" s="15">
        <v>2004</v>
      </c>
      <c r="F199" s="23" t="s">
        <v>222</v>
      </c>
      <c r="G199" s="17">
        <v>3.2118055555554997E-2</v>
      </c>
      <c r="H199" s="17">
        <v>4.5648148148148202E-2</v>
      </c>
      <c r="I199" s="39">
        <f>H199-G199</f>
        <v>1.3530092592593201E-2</v>
      </c>
      <c r="J199" s="42">
        <f t="shared" ref="J199:J202" si="54">I199/M199</f>
        <v>1.3530092592593201E-2</v>
      </c>
      <c r="K199" s="41">
        <v>1</v>
      </c>
      <c r="L199" s="30">
        <v>2025</v>
      </c>
      <c r="M199" s="38">
        <f>IF($M$3-E199&gt;=31,VLOOKUP($M$3-E199,[1]Коэффициенты!$A$2:$B$46,2,),1)</f>
        <v>1</v>
      </c>
    </row>
    <row r="200" spans="2:13" ht="15" customHeight="1">
      <c r="B200" s="12">
        <v>283</v>
      </c>
      <c r="C200" s="16" t="s">
        <v>223</v>
      </c>
      <c r="D200" s="19">
        <f>L200-E200</f>
        <v>19</v>
      </c>
      <c r="E200" s="22">
        <v>2006</v>
      </c>
      <c r="F200" s="23" t="s">
        <v>18</v>
      </c>
      <c r="G200" s="17">
        <v>3.1770833333332797E-2</v>
      </c>
      <c r="H200" s="17">
        <v>4.5682870370370401E-2</v>
      </c>
      <c r="I200" s="39">
        <f>H200-G200</f>
        <v>1.3912037037037601E-2</v>
      </c>
      <c r="J200" s="42">
        <f t="shared" si="54"/>
        <v>1.3912037037037601E-2</v>
      </c>
      <c r="K200" s="41">
        <v>2</v>
      </c>
      <c r="L200" s="30">
        <v>2025</v>
      </c>
      <c r="M200" s="77">
        <f>IF($M$3-E200&gt;=31,VLOOKUP($M$3-E200,[1]Коэффициенты!$A$2:$B$46,2,),1)</f>
        <v>1</v>
      </c>
    </row>
    <row r="201" spans="2:13" ht="15" customHeight="1">
      <c r="B201" s="12">
        <v>184</v>
      </c>
      <c r="C201" s="16" t="s">
        <v>224</v>
      </c>
      <c r="D201" s="19">
        <v>28</v>
      </c>
      <c r="E201" s="22">
        <v>1997</v>
      </c>
      <c r="F201" s="18" t="s">
        <v>52</v>
      </c>
      <c r="G201" s="17">
        <v>3.1944444444443901E-2</v>
      </c>
      <c r="H201" s="17">
        <v>4.7546296296296302E-2</v>
      </c>
      <c r="I201" s="39">
        <f>H201-G201</f>
        <v>1.5601851851852399E-2</v>
      </c>
      <c r="J201" s="42">
        <f t="shared" si="54"/>
        <v>1.5601851851852399E-2</v>
      </c>
      <c r="K201" s="41">
        <v>3</v>
      </c>
      <c r="L201" s="30">
        <v>2025</v>
      </c>
      <c r="M201" s="38">
        <f>IF($M$3-E201&gt;=31,VLOOKUP($M$3-E201,[1]Коэффициенты!$A$2:$B$46,2,),1)</f>
        <v>1</v>
      </c>
    </row>
    <row r="202" spans="2:13" ht="15" customHeight="1">
      <c r="B202" s="12">
        <v>282</v>
      </c>
      <c r="C202" s="16" t="s">
        <v>225</v>
      </c>
      <c r="D202" s="19">
        <f>L202-E202</f>
        <v>28</v>
      </c>
      <c r="E202" s="22">
        <v>1997</v>
      </c>
      <c r="F202" s="23" t="s">
        <v>25</v>
      </c>
      <c r="G202" s="17">
        <v>3.1597222222221701E-2</v>
      </c>
      <c r="H202" s="17">
        <v>4.7777777777777801E-2</v>
      </c>
      <c r="I202" s="39">
        <f>H202-G202</f>
        <v>1.61805555555561E-2</v>
      </c>
      <c r="J202" s="42">
        <f t="shared" si="54"/>
        <v>1.61805555555561E-2</v>
      </c>
      <c r="K202" s="41">
        <v>4</v>
      </c>
      <c r="L202" s="30">
        <v>2025</v>
      </c>
      <c r="M202" s="38">
        <f>IF($M$3-E202&gt;=31,VLOOKUP($M$3-E202,[1]Коэффициенты!$A$2:$B$46,2,),1)</f>
        <v>1</v>
      </c>
    </row>
    <row r="203" spans="2:13" ht="15" customHeight="1">
      <c r="B203" s="12">
        <v>281</v>
      </c>
      <c r="C203" s="16" t="s">
        <v>226</v>
      </c>
      <c r="D203" s="19">
        <v>27</v>
      </c>
      <c r="E203" s="22">
        <v>1998</v>
      </c>
      <c r="F203" s="23" t="s">
        <v>25</v>
      </c>
      <c r="G203" s="17">
        <v>3.1423611111111097E-2</v>
      </c>
      <c r="H203" s="17">
        <v>4.8310185185185199E-2</v>
      </c>
      <c r="I203" s="39">
        <f>H203-G203</f>
        <v>1.6886574074074099E-2</v>
      </c>
      <c r="J203" s="42">
        <f t="shared" ref="J203" si="55">I203/M203</f>
        <v>1.6886574074074099E-2</v>
      </c>
      <c r="K203" s="41">
        <v>5</v>
      </c>
      <c r="L203" s="30">
        <v>2025</v>
      </c>
      <c r="M203" s="77">
        <f>IF($M$3-E203&gt;=31,VLOOKUP($M$3-E203,[1]Коэффициенты!$A$2:$B$46,2,),1)</f>
        <v>1</v>
      </c>
    </row>
    <row r="204" spans="2:13" ht="15" customHeight="1">
      <c r="B204" s="12">
        <v>186</v>
      </c>
      <c r="C204" s="16" t="s">
        <v>227</v>
      </c>
      <c r="D204" s="19">
        <f>L204-E204</f>
        <v>-1996</v>
      </c>
      <c r="E204" s="22">
        <v>1996</v>
      </c>
      <c r="F204" s="23" t="s">
        <v>190</v>
      </c>
      <c r="G204" s="17">
        <v>3.2291666666666101E-2</v>
      </c>
      <c r="H204" s="17">
        <v>4.1377314814814797E-2</v>
      </c>
      <c r="I204" s="39" t="s">
        <v>212</v>
      </c>
      <c r="J204" s="42"/>
      <c r="K204" s="41"/>
      <c r="L204" s="30"/>
      <c r="M204" s="38"/>
    </row>
    <row r="205" spans="2:13" ht="15" customHeight="1">
      <c r="B205" s="12"/>
      <c r="C205" s="88" t="s">
        <v>228</v>
      </c>
      <c r="D205" s="88"/>
      <c r="E205" s="88"/>
      <c r="F205" s="88"/>
      <c r="G205" s="17"/>
      <c r="H205" s="17"/>
      <c r="I205" s="39"/>
      <c r="J205" s="42" t="e">
        <f t="shared" ref="J205:J208" si="56">I205/M205</f>
        <v>#N/A</v>
      </c>
      <c r="K205" s="37"/>
      <c r="L205" s="30">
        <v>2025</v>
      </c>
      <c r="M205" s="38" t="e">
        <f>IF($M$3-E205&gt;=31,VLOOKUP($M$3-E205,[1]Коэффициенты!$A$2:$B$46,2,),1)</f>
        <v>#N/A</v>
      </c>
    </row>
    <row r="206" spans="2:13" ht="15" customHeight="1">
      <c r="B206" s="12">
        <v>191</v>
      </c>
      <c r="C206" s="49" t="s">
        <v>229</v>
      </c>
      <c r="D206" s="49"/>
      <c r="E206" s="59">
        <v>2007</v>
      </c>
      <c r="F206" s="14" t="s">
        <v>25</v>
      </c>
      <c r="G206" s="17">
        <v>3.3159722222221501E-2</v>
      </c>
      <c r="H206" s="17">
        <v>4.7511574074074102E-2</v>
      </c>
      <c r="I206" s="39">
        <f t="shared" ref="I206:I212" si="57">H206-G206</f>
        <v>1.4351851851852599E-2</v>
      </c>
      <c r="J206" s="42">
        <f t="shared" si="56"/>
        <v>1.4351851851852599E-2</v>
      </c>
      <c r="K206" s="41">
        <v>1</v>
      </c>
      <c r="L206" s="30">
        <v>2025</v>
      </c>
      <c r="M206" s="38">
        <f>IF($M$3-E206&gt;=31,VLOOKUP($M$3-E206,[1]Коэффициенты!$A$2:$B$46,2,),1)</f>
        <v>1</v>
      </c>
    </row>
    <row r="207" spans="2:13" ht="15" customHeight="1">
      <c r="B207" s="12">
        <v>193</v>
      </c>
      <c r="C207" s="49" t="s">
        <v>230</v>
      </c>
      <c r="D207" s="49"/>
      <c r="E207" s="59">
        <v>2007</v>
      </c>
      <c r="F207" s="14" t="s">
        <v>20</v>
      </c>
      <c r="G207" s="17">
        <v>3.3506944444443798E-2</v>
      </c>
      <c r="H207" s="17">
        <v>4.8171296296296302E-2</v>
      </c>
      <c r="I207" s="39">
        <f t="shared" si="57"/>
        <v>1.4664351851852501E-2</v>
      </c>
      <c r="J207" s="42">
        <f t="shared" si="56"/>
        <v>1.4664351851852501E-2</v>
      </c>
      <c r="K207" s="41">
        <v>2</v>
      </c>
      <c r="L207" s="30">
        <v>2025</v>
      </c>
      <c r="M207" s="38">
        <f>IF($M$3-E207&gt;=31,VLOOKUP($M$3-E207,[1]Коэффициенты!$A$2:$B$46,2,),1)</f>
        <v>1</v>
      </c>
    </row>
    <row r="208" spans="2:13" ht="15" customHeight="1">
      <c r="B208" s="12">
        <v>188</v>
      </c>
      <c r="C208" s="49" t="s">
        <v>231</v>
      </c>
      <c r="D208" s="49"/>
      <c r="E208" s="59">
        <v>2007</v>
      </c>
      <c r="F208" s="14" t="s">
        <v>20</v>
      </c>
      <c r="G208" s="17">
        <v>3.2638888888888301E-2</v>
      </c>
      <c r="H208" s="17">
        <v>4.7546296296296302E-2</v>
      </c>
      <c r="I208" s="39">
        <f t="shared" si="57"/>
        <v>1.4907407407408001E-2</v>
      </c>
      <c r="J208" s="42">
        <f t="shared" si="56"/>
        <v>1.4907407407408001E-2</v>
      </c>
      <c r="K208" s="41">
        <v>3</v>
      </c>
      <c r="L208" s="30">
        <v>2025</v>
      </c>
      <c r="M208" s="38">
        <f>IF($M$3-E208&gt;=31,VLOOKUP($M$3-E208,[1]Коэффициенты!$A$2:$B$46,2,),1)</f>
        <v>1</v>
      </c>
    </row>
    <row r="209" spans="2:13" ht="15" customHeight="1">
      <c r="B209" s="12">
        <v>187</v>
      </c>
      <c r="C209" s="49" t="s">
        <v>232</v>
      </c>
      <c r="D209" s="49"/>
      <c r="E209" s="59">
        <v>2007</v>
      </c>
      <c r="F209" s="14" t="s">
        <v>20</v>
      </c>
      <c r="G209" s="17">
        <v>3.2465277777777198E-2</v>
      </c>
      <c r="H209" s="17">
        <v>4.84259259259259E-2</v>
      </c>
      <c r="I209" s="39">
        <f t="shared" si="57"/>
        <v>1.5960648148148699E-2</v>
      </c>
      <c r="J209" s="42"/>
      <c r="K209" s="41">
        <v>4</v>
      </c>
      <c r="L209" s="30"/>
      <c r="M209" s="38"/>
    </row>
    <row r="210" spans="2:13" ht="15" customHeight="1">
      <c r="B210" s="12">
        <v>195</v>
      </c>
      <c r="C210" s="49" t="s">
        <v>233</v>
      </c>
      <c r="D210" s="16">
        <f>L210-E210</f>
        <v>17</v>
      </c>
      <c r="E210" s="22">
        <v>2008</v>
      </c>
      <c r="F210" s="23" t="s">
        <v>190</v>
      </c>
      <c r="G210" s="17">
        <v>3.3854166666665998E-2</v>
      </c>
      <c r="H210" s="17">
        <v>5.1284722222222197E-2</v>
      </c>
      <c r="I210" s="39">
        <f t="shared" si="57"/>
        <v>1.7430555555556199E-2</v>
      </c>
      <c r="J210" s="42">
        <f t="shared" ref="J210" si="58">I210/M210</f>
        <v>1.7430555555556199E-2</v>
      </c>
      <c r="K210" s="41">
        <v>5</v>
      </c>
      <c r="L210" s="30">
        <v>2025</v>
      </c>
      <c r="M210" s="38">
        <f>IF($M$3-E210&gt;=31,VLOOKUP($M$3-E210,[1]Коэффициенты!$A$2:$B$46,2,),1)</f>
        <v>1</v>
      </c>
    </row>
    <row r="211" spans="2:13" ht="15" customHeight="1">
      <c r="B211" s="12">
        <v>181</v>
      </c>
      <c r="C211" s="49" t="s">
        <v>234</v>
      </c>
      <c r="D211" s="49"/>
      <c r="E211" s="59">
        <v>2007</v>
      </c>
      <c r="F211" s="14" t="s">
        <v>112</v>
      </c>
      <c r="G211" s="17">
        <v>3.1423611111111097E-2</v>
      </c>
      <c r="H211" s="17">
        <v>4.9398148148148101E-2</v>
      </c>
      <c r="I211" s="39">
        <f t="shared" si="57"/>
        <v>1.7974537037037001E-2</v>
      </c>
      <c r="J211" s="42"/>
      <c r="K211" s="41">
        <v>6</v>
      </c>
      <c r="L211" s="78"/>
      <c r="M211" s="38"/>
    </row>
    <row r="212" spans="2:13" ht="15" customHeight="1">
      <c r="B212" s="12">
        <v>192</v>
      </c>
      <c r="C212" s="49" t="s">
        <v>235</v>
      </c>
      <c r="D212" s="49"/>
      <c r="E212" s="59">
        <v>2008</v>
      </c>
      <c r="F212" s="14" t="s">
        <v>112</v>
      </c>
      <c r="G212" s="17">
        <v>3.3333333333332701E-2</v>
      </c>
      <c r="H212" s="17">
        <v>5.16203703703704E-2</v>
      </c>
      <c r="I212" s="39">
        <f t="shared" si="57"/>
        <v>1.8287037037037698E-2</v>
      </c>
      <c r="J212" s="42"/>
      <c r="K212" s="41">
        <v>7</v>
      </c>
      <c r="L212" s="78"/>
      <c r="M212" s="38"/>
    </row>
    <row r="213" spans="2:13" ht="15" customHeight="1">
      <c r="B213" s="12">
        <v>190</v>
      </c>
      <c r="C213" s="49" t="s">
        <v>236</v>
      </c>
      <c r="D213" s="49"/>
      <c r="E213" s="59">
        <v>2008</v>
      </c>
      <c r="F213" s="14" t="s">
        <v>112</v>
      </c>
      <c r="G213" s="17">
        <v>3.2986111111110501E-2</v>
      </c>
      <c r="H213" s="17" t="s">
        <v>33</v>
      </c>
      <c r="I213" s="39" t="e">
        <f t="shared" ref="I213" si="59">H213-G213</f>
        <v>#VALUE!</v>
      </c>
      <c r="J213" s="79" t="e">
        <f>I213/M213</f>
        <v>#VALUE!</v>
      </c>
      <c r="K213" s="41"/>
      <c r="L213" s="1">
        <v>2025</v>
      </c>
      <c r="M213" s="51">
        <f>IF($M$3-E213&gt;=31,VLOOKUP($M$3-E213,[1]Коэффициенты!$A$2:$B$46,2,),1)</f>
        <v>1</v>
      </c>
    </row>
    <row r="214" spans="2:13" ht="15" customHeight="1">
      <c r="B214" s="60"/>
      <c r="C214" s="61"/>
      <c r="D214" s="62"/>
      <c r="E214" s="63"/>
      <c r="F214" s="64"/>
      <c r="G214" s="65"/>
      <c r="H214" s="65"/>
      <c r="I214" s="80"/>
      <c r="J214" s="81"/>
      <c r="K214" s="82"/>
      <c r="M214" s="83"/>
    </row>
    <row r="215" spans="2:13" ht="15" customHeight="1">
      <c r="B215" s="66"/>
      <c r="C215" s="67" t="s">
        <v>237</v>
      </c>
      <c r="D215" s="67"/>
      <c r="E215" s="67"/>
      <c r="F215" s="68"/>
      <c r="G215" s="69" t="s">
        <v>238</v>
      </c>
      <c r="H215" s="70"/>
      <c r="I215" s="84"/>
      <c r="J215" s="85"/>
      <c r="K215" s="85"/>
      <c r="L215" s="84"/>
    </row>
    <row r="216" spans="2:13" ht="14.1" customHeight="1">
      <c r="B216" s="66"/>
      <c r="C216" s="71"/>
      <c r="D216" s="71"/>
      <c r="E216" s="71"/>
      <c r="F216" s="72"/>
      <c r="G216" s="73"/>
      <c r="H216" s="73"/>
      <c r="I216" s="86"/>
      <c r="J216" s="85"/>
      <c r="K216" s="85"/>
      <c r="L216" s="84"/>
    </row>
    <row r="217" spans="2:13" ht="14.45" customHeight="1">
      <c r="B217" s="66"/>
      <c r="C217" s="74"/>
      <c r="D217" s="74"/>
      <c r="E217" s="75"/>
      <c r="F217" s="76"/>
      <c r="G217" s="89"/>
      <c r="H217" s="89"/>
      <c r="I217" s="89"/>
      <c r="J217" s="85"/>
      <c r="K217" s="85"/>
    </row>
    <row r="218" spans="2:13" ht="15" customHeight="1">
      <c r="J218" s="85"/>
      <c r="K218" s="85"/>
    </row>
    <row r="219" spans="2:13" ht="15" customHeight="1">
      <c r="J219" s="85"/>
      <c r="K219" s="85"/>
    </row>
    <row r="220" spans="2:13" ht="15" customHeight="1">
      <c r="J220" s="85"/>
      <c r="K220" s="85"/>
    </row>
    <row r="221" spans="2:13" ht="15" customHeight="1">
      <c r="J221" s="85"/>
      <c r="K221" s="85"/>
    </row>
    <row r="222" spans="2:13" ht="15">
      <c r="J222" s="85"/>
      <c r="K222" s="85"/>
    </row>
    <row r="223" spans="2:13" ht="15">
      <c r="J223" s="85"/>
      <c r="K223" s="85"/>
    </row>
    <row r="224" spans="2:13" ht="15">
      <c r="J224" s="85"/>
      <c r="K224" s="85"/>
    </row>
    <row r="225" spans="10:11" ht="15">
      <c r="J225" s="85"/>
      <c r="K225" s="85"/>
    </row>
    <row r="226" spans="10:11" ht="15">
      <c r="J226" s="85"/>
      <c r="K226" s="85"/>
    </row>
    <row r="227" spans="10:11" ht="15">
      <c r="J227" s="85"/>
      <c r="K227" s="85"/>
    </row>
    <row r="228" spans="10:11" ht="15">
      <c r="J228" s="85"/>
      <c r="K228" s="85"/>
    </row>
    <row r="229" spans="10:11" ht="15">
      <c r="J229" s="85"/>
      <c r="K229" s="85"/>
    </row>
    <row r="230" spans="10:11" ht="15">
      <c r="J230" s="85"/>
      <c r="K230" s="85"/>
    </row>
    <row r="231" spans="10:11" ht="15">
      <c r="J231" s="85"/>
      <c r="K231" s="85"/>
    </row>
    <row r="232" spans="10:11" ht="15"/>
    <row r="233" spans="10:11" ht="15"/>
    <row r="234" spans="10:11" ht="15"/>
    <row r="235" spans="10:11" ht="15"/>
    <row r="236" spans="10:11" ht="15"/>
    <row r="237" spans="10:11" ht="15"/>
    <row r="238" spans="10:11" ht="15"/>
    <row r="239" spans="10:11" ht="15"/>
    <row r="240" spans="10:11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spans="1:1" ht="15"/>
    <row r="274" spans="1:1" ht="15"/>
    <row r="275" spans="1:1" ht="15">
      <c r="A275" s="1">
        <f t="shared" ref="A275:A278" ca="1" si="60">RAND()</f>
        <v>0.73201038972249433</v>
      </c>
    </row>
    <row r="276" spans="1:1" ht="15">
      <c r="A276" s="1">
        <f t="shared" ca="1" si="60"/>
        <v>0.37356120303540208</v>
      </c>
    </row>
    <row r="277" spans="1:1" ht="15">
      <c r="A277" s="1">
        <f t="shared" ca="1" si="60"/>
        <v>0.9160276121258395</v>
      </c>
    </row>
    <row r="278" spans="1:1" ht="15">
      <c r="A278" s="1">
        <f t="shared" ca="1" si="60"/>
        <v>0.23795957178746474</v>
      </c>
    </row>
    <row r="279" spans="1:1" ht="15">
      <c r="A279" s="1">
        <f t="shared" ref="A279" ca="1" si="61">RAND()</f>
        <v>0.10795442707878333</v>
      </c>
    </row>
  </sheetData>
  <sortState ref="B206:I212">
    <sortCondition ref="I206:I212"/>
  </sortState>
  <mergeCells count="29">
    <mergeCell ref="B1:I1"/>
    <mergeCell ref="B2:I2"/>
    <mergeCell ref="C3:H3"/>
    <mergeCell ref="C4:F4"/>
    <mergeCell ref="G4:I4"/>
    <mergeCell ref="D6:E6"/>
    <mergeCell ref="C7:F7"/>
    <mergeCell ref="C21:F21"/>
    <mergeCell ref="C32:F32"/>
    <mergeCell ref="C48:F48"/>
    <mergeCell ref="D79:E79"/>
    <mergeCell ref="C80:F80"/>
    <mergeCell ref="C97:F97"/>
    <mergeCell ref="D112:E112"/>
    <mergeCell ref="C113:F113"/>
    <mergeCell ref="C124:F124"/>
    <mergeCell ref="C139:F139"/>
    <mergeCell ref="D147:E147"/>
    <mergeCell ref="C148:F148"/>
    <mergeCell ref="C151:F151"/>
    <mergeCell ref="C193:F193"/>
    <mergeCell ref="C198:F198"/>
    <mergeCell ref="C205:F205"/>
    <mergeCell ref="G217:I217"/>
    <mergeCell ref="C171:F171"/>
    <mergeCell ref="C176:F176"/>
    <mergeCell ref="C179:F179"/>
    <mergeCell ref="D183:E183"/>
    <mergeCell ref="C184:F184"/>
  </mergeCells>
  <pageMargins left="0.23622047244094499" right="0.23622047244094499" top="0.31496062992126" bottom="0.27559055118110198" header="0.31496062992126" footer="0.236220472440944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СтартФиниш(030)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2024-12-08T10:20:11Z</cp:lastPrinted>
  <dcterms:created xsi:type="dcterms:W3CDTF">2002-12-26T06:33:00Z</dcterms:created>
  <dcterms:modified xsi:type="dcterms:W3CDTF">2024-12-08T10:35:39Z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2E99609F5FEB4A7F8F827A7A9DDCDA9F_12</vt:lpwstr>
  </property>
  <property fmtid="{D5CDD505-2E9C-101B-9397-08002B2CF9AE}" pid="3" name="KSOProductBuildVer">
    <vt:lpwstr>1049-12.2.0.18911</vt:lpwstr>
  </property>
</Properties>
</file>